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3.xml" ContentType="application/vnd.openxmlformats-officedocument.drawing+xml"/>
  <Override PartName="/xl/charts/chart7.xml" ContentType="application/vnd.openxmlformats-officedocument.drawingml.chart+xml"/>
  <Override PartName="/xl/drawings/drawing4.xml" ContentType="application/vnd.openxmlformats-officedocument.drawing+xml"/>
  <Override PartName="/xl/charts/chart8.xml" ContentType="application/vnd.openxmlformats-officedocument.drawingml.chart+xml"/>
  <Override PartName="/xl/drawings/drawing5.xml" ContentType="application/vnd.openxmlformats-officedocument.drawing+xml"/>
  <Override PartName="/xl/charts/chart9.xml" ContentType="application/vnd.openxmlformats-officedocument.drawingml.chart+xml"/>
  <Override PartName="/xl/drawings/drawing6.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930" windowWidth="20220" windowHeight="7215"/>
  </bookViews>
  <sheets>
    <sheet name="Contents" sheetId="1" r:id="rId1"/>
    <sheet name="T1" sheetId="2" r:id="rId2"/>
    <sheet name="T2" sheetId="3" r:id="rId3"/>
    <sheet name="F1" sheetId="41" r:id="rId4"/>
    <sheet name="T3" sheetId="5" r:id="rId5"/>
    <sheet name="F2" sheetId="37" r:id="rId6"/>
    <sheet name="T4" sheetId="6" r:id="rId7"/>
    <sheet name="F3" sheetId="42" r:id="rId8"/>
    <sheet name="T5" sheetId="7" r:id="rId9"/>
    <sheet name="F4" sheetId="8" r:id="rId10"/>
    <sheet name="T6" sheetId="34" r:id="rId11"/>
    <sheet name="F5" sheetId="21" r:id="rId12"/>
    <sheet name="F6" sheetId="45" r:id="rId13"/>
    <sheet name="A1" sheetId="47" r:id="rId14"/>
    <sheet name="A2" sheetId="29" r:id="rId15"/>
    <sheet name="A3" sheetId="33" r:id="rId16"/>
    <sheet name="A4" sheetId="32" r:id="rId17"/>
    <sheet name="A5" sheetId="39" r:id="rId18"/>
  </sheets>
  <definedNames>
    <definedName name="_xlnm.Print_Area" localSheetId="5">'F2'!$B$3:$U$38</definedName>
    <definedName name="_xlnm.Print_Area" localSheetId="9">'F4'!$B$3:$P$34</definedName>
  </definedNames>
  <calcPr calcId="145621" iterate="1" iterateCount="1"/>
</workbook>
</file>

<file path=xl/calcChain.xml><?xml version="1.0" encoding="utf-8"?>
<calcChain xmlns="http://schemas.openxmlformats.org/spreadsheetml/2006/main">
  <c r="L5" i="34" l="1"/>
  <c r="B42" i="42" l="1"/>
  <c r="C26" i="47" l="1"/>
  <c r="C10" i="47"/>
  <c r="A58" i="34"/>
  <c r="B95" i="21" s="1"/>
  <c r="A95" i="32"/>
  <c r="B94" i="45" s="1"/>
  <c r="A95" i="33"/>
  <c r="A95" i="29"/>
  <c r="A95" i="7"/>
  <c r="B130" i="8" s="1"/>
  <c r="A95" i="6"/>
  <c r="B133" i="42" s="1"/>
  <c r="A95" i="5"/>
  <c r="A57" i="37" s="1"/>
  <c r="E57" i="37"/>
  <c r="C28" i="47" l="1"/>
  <c r="K95" i="5"/>
  <c r="D57" i="37"/>
  <c r="F57" i="37"/>
  <c r="C57" i="37"/>
  <c r="G57" i="37"/>
  <c r="AM95" i="29"/>
  <c r="E95" i="29"/>
  <c r="U95" i="29"/>
  <c r="AN95" i="29"/>
  <c r="AS95" i="29"/>
  <c r="B57" i="37"/>
  <c r="AK95" i="29"/>
  <c r="I95" i="29"/>
  <c r="Y95" i="29"/>
  <c r="AB95" i="29"/>
  <c r="M95" i="29"/>
  <c r="AG95" i="29"/>
  <c r="Z95" i="29"/>
  <c r="AL95" i="29"/>
  <c r="H95" i="5"/>
  <c r="M95" i="5" l="1"/>
  <c r="AO95" i="29"/>
  <c r="AV95" i="29"/>
  <c r="D58" i="34" s="1"/>
  <c r="AT95" i="29"/>
  <c r="S95" i="5"/>
  <c r="T95" i="5"/>
  <c r="W95" i="5"/>
  <c r="P95" i="5"/>
  <c r="U95" i="5"/>
  <c r="R95" i="5"/>
  <c r="Y95" i="5"/>
  <c r="X95" i="5"/>
  <c r="Q95" i="5"/>
  <c r="O95" i="5"/>
  <c r="V95" i="5"/>
  <c r="A95" i="3"/>
  <c r="B135" i="41" s="1"/>
  <c r="Z95" i="5" l="1"/>
  <c r="N58" i="34"/>
  <c r="B58" i="34"/>
  <c r="X95" i="33"/>
  <c r="C95" i="33"/>
  <c r="AH95" i="33"/>
  <c r="H95" i="33"/>
  <c r="AQ95" i="33"/>
  <c r="S95" i="33"/>
  <c r="N95" i="33"/>
  <c r="G95" i="6"/>
  <c r="C95" i="6"/>
  <c r="I95" i="6"/>
  <c r="AD95" i="33"/>
  <c r="W95" i="33"/>
  <c r="D95" i="33"/>
  <c r="F95" i="33"/>
  <c r="AP95" i="33"/>
  <c r="AI95" i="33"/>
  <c r="B95" i="6"/>
  <c r="AJ95" i="33"/>
  <c r="F95" i="6"/>
  <c r="J95" i="33"/>
  <c r="E95" i="6"/>
  <c r="V95" i="33"/>
  <c r="B95" i="33"/>
  <c r="AR95" i="33"/>
  <c r="K95" i="6"/>
  <c r="G95" i="33"/>
  <c r="T95" i="33"/>
  <c r="AE95" i="33"/>
  <c r="R95" i="33"/>
  <c r="J95" i="6"/>
  <c r="K95" i="33"/>
  <c r="P95" i="33"/>
  <c r="L95" i="33"/>
  <c r="D95" i="6"/>
  <c r="AF95" i="33"/>
  <c r="C95" i="3"/>
  <c r="C135" i="41" s="1"/>
  <c r="D95" i="3"/>
  <c r="D135" i="41" s="1"/>
  <c r="F133" i="42" l="1"/>
  <c r="C133" i="42"/>
  <c r="D133" i="42"/>
  <c r="E133" i="42"/>
  <c r="G133" i="42"/>
  <c r="H133" i="42"/>
  <c r="AM95" i="33"/>
  <c r="Y95" i="33"/>
  <c r="U95" i="33"/>
  <c r="I95" i="33"/>
  <c r="AK95" i="33"/>
  <c r="L58" i="34"/>
  <c r="H95" i="6"/>
  <c r="AB95" i="33"/>
  <c r="AV95" i="33" s="1"/>
  <c r="L95" i="6"/>
  <c r="M95" i="33"/>
  <c r="AN95" i="33"/>
  <c r="E95" i="33"/>
  <c r="Z95" i="33"/>
  <c r="AS95" i="33"/>
  <c r="AL95" i="33"/>
  <c r="AG95" i="33"/>
  <c r="E95" i="3"/>
  <c r="G95" i="2"/>
  <c r="G95" i="3" s="1"/>
  <c r="F95" i="2"/>
  <c r="F95" i="3" s="1"/>
  <c r="E95" i="2"/>
  <c r="L95" i="2" l="1"/>
  <c r="K95" i="2"/>
  <c r="AO95" i="33"/>
  <c r="H95" i="3"/>
  <c r="S95" i="32"/>
  <c r="C95" i="32"/>
  <c r="W95" i="32"/>
  <c r="G95" i="32"/>
  <c r="K95" i="32"/>
  <c r="D95" i="7"/>
  <c r="T95" i="32"/>
  <c r="V95" i="32"/>
  <c r="H94" i="45" s="1"/>
  <c r="C95" i="7"/>
  <c r="E95" i="7"/>
  <c r="P95" i="32"/>
  <c r="H95" i="32"/>
  <c r="G95" i="7"/>
  <c r="B95" i="32"/>
  <c r="C94" i="45" s="1"/>
  <c r="N95" i="32"/>
  <c r="F94" i="45" s="1"/>
  <c r="D95" i="32"/>
  <c r="F95" i="32"/>
  <c r="D94" i="45" s="1"/>
  <c r="B95" i="7"/>
  <c r="R95" i="32"/>
  <c r="G94" i="45" s="1"/>
  <c r="X95" i="32"/>
  <c r="J95" i="32"/>
  <c r="E94" i="45" s="1"/>
  <c r="L95" i="32"/>
  <c r="F95" i="7"/>
  <c r="M95" i="32"/>
  <c r="Y95" i="32"/>
  <c r="U95" i="32"/>
  <c r="E95" i="32"/>
  <c r="I95" i="32"/>
  <c r="Z95" i="32"/>
  <c r="AB95" i="32"/>
  <c r="X58" i="34" s="1"/>
  <c r="M95" i="6"/>
  <c r="AT95" i="33"/>
  <c r="H95" i="2"/>
  <c r="I94" i="45" l="1"/>
  <c r="V58" i="34"/>
  <c r="G130" i="8"/>
  <c r="O94" i="45"/>
  <c r="H95" i="7"/>
  <c r="C130" i="8"/>
  <c r="S94" i="45"/>
  <c r="F130" i="8"/>
  <c r="E130" i="8"/>
  <c r="N94" i="45"/>
  <c r="E95" i="21"/>
  <c r="H130" i="8"/>
  <c r="D130" i="8"/>
  <c r="P94" i="45"/>
  <c r="R94" i="45"/>
  <c r="I130" i="8" l="1"/>
  <c r="C95" i="21"/>
  <c r="D46" i="41" l="1"/>
  <c r="C46" i="41"/>
  <c r="V97" i="3" l="1"/>
  <c r="B98" i="7"/>
  <c r="B97" i="7"/>
  <c r="A97" i="7"/>
  <c r="B98" i="6"/>
  <c r="B97" i="6"/>
  <c r="A97" i="6"/>
  <c r="B97" i="5"/>
  <c r="A97" i="5"/>
  <c r="B97" i="3"/>
  <c r="A97" i="3"/>
  <c r="A94" i="32"/>
  <c r="B93" i="45" s="1"/>
  <c r="A93" i="32"/>
  <c r="B92" i="45" s="1"/>
  <c r="A92" i="32"/>
  <c r="B91" i="45" s="1"/>
  <c r="A91" i="32"/>
  <c r="B90" i="45" s="1"/>
  <c r="A90" i="32"/>
  <c r="B89" i="45" s="1"/>
  <c r="A89" i="32"/>
  <c r="B88" i="45" s="1"/>
  <c r="A88" i="32"/>
  <c r="B87" i="45" s="1"/>
  <c r="A87" i="32"/>
  <c r="B86" i="45" s="1"/>
  <c r="A86" i="32"/>
  <c r="B85" i="45" s="1"/>
  <c r="A85" i="32"/>
  <c r="B84" i="45" s="1"/>
  <c r="A84" i="32"/>
  <c r="B83" i="45" s="1"/>
  <c r="A83" i="32"/>
  <c r="B82" i="45" s="1"/>
  <c r="A82" i="32"/>
  <c r="B81" i="45" s="1"/>
  <c r="A81" i="32"/>
  <c r="B80" i="45" s="1"/>
  <c r="A80" i="32"/>
  <c r="B79" i="45" s="1"/>
  <c r="A79" i="32"/>
  <c r="B78" i="45" s="1"/>
  <c r="A78" i="32"/>
  <c r="B77" i="45" s="1"/>
  <c r="A77" i="32"/>
  <c r="B76" i="45" s="1"/>
  <c r="A76" i="32"/>
  <c r="B75" i="45" s="1"/>
  <c r="A75" i="32"/>
  <c r="B74" i="45" s="1"/>
  <c r="A74" i="32"/>
  <c r="B73" i="45" s="1"/>
  <c r="A73" i="32"/>
  <c r="B72" i="45" s="1"/>
  <c r="A72" i="32"/>
  <c r="B71" i="45" s="1"/>
  <c r="A71" i="32"/>
  <c r="B70" i="45" s="1"/>
  <c r="A70" i="32"/>
  <c r="B69" i="45" s="1"/>
  <c r="A69" i="32"/>
  <c r="B68" i="45" s="1"/>
  <c r="A68" i="32"/>
  <c r="B67" i="45" s="1"/>
  <c r="A67" i="32"/>
  <c r="B66" i="45" s="1"/>
  <c r="A66" i="32"/>
  <c r="B65" i="45" s="1"/>
  <c r="A65" i="32"/>
  <c r="B64" i="45" s="1"/>
  <c r="A64" i="32"/>
  <c r="B63" i="45" s="1"/>
  <c r="A63" i="32"/>
  <c r="B62" i="45" s="1"/>
  <c r="A62" i="32"/>
  <c r="B61" i="45" s="1"/>
  <c r="A61" i="32"/>
  <c r="B60" i="45" s="1"/>
  <c r="A60" i="32"/>
  <c r="B59" i="45" s="1"/>
  <c r="A59" i="32"/>
  <c r="B58" i="45" s="1"/>
  <c r="A58" i="32"/>
  <c r="B57" i="45" s="1"/>
  <c r="A57" i="32"/>
  <c r="B56" i="45" s="1"/>
  <c r="A56" i="32"/>
  <c r="B55" i="45" s="1"/>
  <c r="A55" i="32"/>
  <c r="B54" i="45" s="1"/>
  <c r="A54" i="32"/>
  <c r="B53" i="45" s="1"/>
  <c r="A53" i="32"/>
  <c r="B52" i="45" s="1"/>
  <c r="A52" i="32"/>
  <c r="B51" i="45" s="1"/>
  <c r="A51" i="32"/>
  <c r="B50" i="45" s="1"/>
  <c r="A50" i="32"/>
  <c r="B49" i="45" s="1"/>
  <c r="A49" i="32"/>
  <c r="B48" i="45" s="1"/>
  <c r="A48" i="32"/>
  <c r="B47" i="45" s="1"/>
  <c r="A47" i="32"/>
  <c r="B46" i="45" s="1"/>
  <c r="A46" i="32"/>
  <c r="B45" i="45" s="1"/>
  <c r="A45" i="32"/>
  <c r="B44" i="45" s="1"/>
  <c r="A44" i="32"/>
  <c r="B43" i="45" s="1"/>
  <c r="A43" i="32"/>
  <c r="A42" i="32"/>
  <c r="A41" i="32"/>
  <c r="A40" i="32"/>
  <c r="A39" i="32"/>
  <c r="A38" i="32"/>
  <c r="A37" i="32"/>
  <c r="A36" i="32"/>
  <c r="A35" i="32"/>
  <c r="A34" i="32"/>
  <c r="A33" i="32"/>
  <c r="A32" i="32"/>
  <c r="A31" i="32"/>
  <c r="A30" i="32"/>
  <c r="A29" i="32"/>
  <c r="A28" i="32"/>
  <c r="A27" i="32"/>
  <c r="A26" i="32"/>
  <c r="A25" i="32"/>
  <c r="A24" i="32"/>
  <c r="A23" i="32"/>
  <c r="A22" i="32"/>
  <c r="A21" i="32"/>
  <c r="A20" i="32"/>
  <c r="A19" i="32"/>
  <c r="A18" i="32"/>
  <c r="A17" i="32"/>
  <c r="A16" i="32"/>
  <c r="A15" i="32"/>
  <c r="A14" i="32"/>
  <c r="A13" i="32"/>
  <c r="A12" i="32"/>
  <c r="A11" i="32"/>
  <c r="A10" i="32"/>
  <c r="A9" i="32"/>
  <c r="A8" i="32"/>
  <c r="A7" i="32"/>
  <c r="A94" i="33"/>
  <c r="A93" i="33"/>
  <c r="A92" i="33"/>
  <c r="A91" i="33"/>
  <c r="A90" i="33"/>
  <c r="A89" i="33"/>
  <c r="A88" i="33"/>
  <c r="A87" i="33"/>
  <c r="A86" i="33"/>
  <c r="A85" i="33"/>
  <c r="A84" i="33"/>
  <c r="A83" i="33"/>
  <c r="A82" i="33"/>
  <c r="A81" i="33"/>
  <c r="A80" i="33"/>
  <c r="A79" i="33"/>
  <c r="A78" i="33"/>
  <c r="A77" i="33"/>
  <c r="A76" i="33"/>
  <c r="A75" i="33"/>
  <c r="A74" i="33"/>
  <c r="A73" i="33"/>
  <c r="A72" i="33"/>
  <c r="A71" i="33"/>
  <c r="A70" i="33"/>
  <c r="A69" i="33"/>
  <c r="A68" i="33"/>
  <c r="A67" i="33"/>
  <c r="A66" i="33"/>
  <c r="A65" i="33"/>
  <c r="A64" i="33"/>
  <c r="A63" i="33"/>
  <c r="A62" i="33"/>
  <c r="A61" i="33"/>
  <c r="A60" i="33"/>
  <c r="A59" i="33"/>
  <c r="A58" i="33"/>
  <c r="A57" i="33"/>
  <c r="A56" i="33"/>
  <c r="A55" i="33"/>
  <c r="A54" i="33"/>
  <c r="A53" i="33"/>
  <c r="A52" i="33"/>
  <c r="A51" i="33"/>
  <c r="A50" i="33"/>
  <c r="A49" i="33"/>
  <c r="A48" i="33"/>
  <c r="A47" i="33"/>
  <c r="A46" i="33"/>
  <c r="A45" i="33"/>
  <c r="A44" i="33"/>
  <c r="A43" i="33"/>
  <c r="A42" i="33"/>
  <c r="A41" i="33"/>
  <c r="A40" i="33"/>
  <c r="A39" i="33"/>
  <c r="A38" i="33"/>
  <c r="A37" i="33"/>
  <c r="A36" i="33"/>
  <c r="A35" i="33"/>
  <c r="A34" i="33"/>
  <c r="A33" i="33"/>
  <c r="A32" i="33"/>
  <c r="A31" i="33"/>
  <c r="A30" i="33"/>
  <c r="A29" i="33"/>
  <c r="A28" i="33"/>
  <c r="A27" i="33"/>
  <c r="A26" i="33"/>
  <c r="A25" i="33"/>
  <c r="A24" i="33"/>
  <c r="A23" i="33"/>
  <c r="A22" i="33"/>
  <c r="A21" i="33"/>
  <c r="A20" i="33"/>
  <c r="A19" i="33"/>
  <c r="A18" i="33"/>
  <c r="A17" i="33"/>
  <c r="A16" i="33"/>
  <c r="A15" i="33"/>
  <c r="A14" i="33"/>
  <c r="A13" i="33"/>
  <c r="A12" i="33"/>
  <c r="A11" i="33"/>
  <c r="A10" i="33"/>
  <c r="A9" i="33"/>
  <c r="A8" i="33"/>
  <c r="A7" i="33"/>
  <c r="A94" i="29"/>
  <c r="A93" i="29"/>
  <c r="A92" i="29"/>
  <c r="A91" i="29"/>
  <c r="A90" i="29"/>
  <c r="A89" i="29"/>
  <c r="A88" i="29"/>
  <c r="A87" i="29"/>
  <c r="A86" i="29"/>
  <c r="A85" i="29"/>
  <c r="A84" i="29"/>
  <c r="A83" i="29"/>
  <c r="A82" i="29"/>
  <c r="A81" i="29"/>
  <c r="A80" i="29"/>
  <c r="A79" i="29"/>
  <c r="A78" i="29"/>
  <c r="A77" i="29"/>
  <c r="A76" i="29"/>
  <c r="A75" i="29"/>
  <c r="A74" i="29"/>
  <c r="A73" i="29"/>
  <c r="A72" i="29"/>
  <c r="A71" i="29"/>
  <c r="A70" i="29"/>
  <c r="A69" i="29"/>
  <c r="A68" i="29"/>
  <c r="A67" i="29"/>
  <c r="A66" i="29"/>
  <c r="A65" i="29"/>
  <c r="A64" i="29"/>
  <c r="A63" i="29"/>
  <c r="A62" i="29"/>
  <c r="A61" i="29"/>
  <c r="A60" i="29"/>
  <c r="A59" i="29"/>
  <c r="A58" i="29"/>
  <c r="A57" i="29"/>
  <c r="A56" i="29"/>
  <c r="A55" i="29"/>
  <c r="A54" i="29"/>
  <c r="A53" i="29"/>
  <c r="A52" i="29"/>
  <c r="A51" i="29"/>
  <c r="A50" i="29"/>
  <c r="A49" i="29"/>
  <c r="A48" i="29"/>
  <c r="A47" i="29"/>
  <c r="A46" i="29"/>
  <c r="A45" i="29"/>
  <c r="A44" i="29"/>
  <c r="A43" i="29"/>
  <c r="A42" i="29"/>
  <c r="A41" i="29"/>
  <c r="A40" i="29"/>
  <c r="A39" i="29"/>
  <c r="A38" i="29"/>
  <c r="A37" i="29"/>
  <c r="A36" i="29"/>
  <c r="A35" i="29"/>
  <c r="A34" i="29"/>
  <c r="A33" i="29"/>
  <c r="A32" i="29"/>
  <c r="A31" i="29"/>
  <c r="A30" i="29"/>
  <c r="A29" i="29"/>
  <c r="A28" i="29"/>
  <c r="A27" i="29"/>
  <c r="A26" i="29"/>
  <c r="A25" i="29"/>
  <c r="A24" i="29"/>
  <c r="A23" i="29"/>
  <c r="A22" i="29"/>
  <c r="A21" i="29"/>
  <c r="A20" i="29"/>
  <c r="A19" i="29"/>
  <c r="A18" i="29"/>
  <c r="A17" i="29"/>
  <c r="A16" i="29"/>
  <c r="A15" i="29"/>
  <c r="A14" i="29"/>
  <c r="A13" i="29"/>
  <c r="A12" i="29"/>
  <c r="A11" i="29"/>
  <c r="A10" i="29"/>
  <c r="A9" i="29"/>
  <c r="A8" i="29"/>
  <c r="A7" i="29"/>
  <c r="A94" i="3"/>
  <c r="A93" i="3"/>
  <c r="A92" i="3"/>
  <c r="A91" i="3"/>
  <c r="A90" i="3"/>
  <c r="A89" i="3"/>
  <c r="A88" i="3"/>
  <c r="A87" i="3"/>
  <c r="A86" i="3"/>
  <c r="A85" i="3"/>
  <c r="A84" i="3"/>
  <c r="A83" i="3"/>
  <c r="A82" i="3"/>
  <c r="A81" i="3"/>
  <c r="A80" i="3"/>
  <c r="A79" i="3"/>
  <c r="A78" i="3"/>
  <c r="A77" i="3"/>
  <c r="A76" i="3"/>
  <c r="A75" i="3"/>
  <c r="A74" i="3"/>
  <c r="A73" i="3"/>
  <c r="A72" i="3"/>
  <c r="A71" i="3"/>
  <c r="A70" i="3"/>
  <c r="A69" i="3"/>
  <c r="A68" i="3"/>
  <c r="A67" i="3"/>
  <c r="A66" i="3"/>
  <c r="A65" i="3"/>
  <c r="A64" i="3"/>
  <c r="A63" i="3"/>
  <c r="A62" i="3"/>
  <c r="A61" i="3"/>
  <c r="A60" i="3"/>
  <c r="A59" i="3"/>
  <c r="A58" i="3"/>
  <c r="A57" i="3"/>
  <c r="A56" i="3"/>
  <c r="A55" i="3"/>
  <c r="A54" i="3"/>
  <c r="A53" i="3"/>
  <c r="A52" i="3"/>
  <c r="A51" i="3"/>
  <c r="A50" i="3"/>
  <c r="A49" i="3"/>
  <c r="A48" i="3"/>
  <c r="A47" i="3"/>
  <c r="A46" i="3"/>
  <c r="A45" i="3"/>
  <c r="A44" i="3"/>
  <c r="A43" i="3"/>
  <c r="A42" i="3"/>
  <c r="A41" i="3"/>
  <c r="A40" i="3"/>
  <c r="A39" i="3"/>
  <c r="A38" i="3"/>
  <c r="A37" i="3"/>
  <c r="A36" i="3"/>
  <c r="A35" i="3"/>
  <c r="A34" i="3"/>
  <c r="A33" i="3"/>
  <c r="A32" i="3"/>
  <c r="A31" i="3"/>
  <c r="A30" i="3"/>
  <c r="A29" i="3"/>
  <c r="A28" i="3"/>
  <c r="A27" i="3"/>
  <c r="A26" i="3"/>
  <c r="A25" i="3"/>
  <c r="A24" i="3"/>
  <c r="A23" i="3"/>
  <c r="A22" i="3"/>
  <c r="A21" i="3"/>
  <c r="A20" i="3"/>
  <c r="A19" i="3"/>
  <c r="A18" i="3"/>
  <c r="A17" i="3"/>
  <c r="A16" i="3"/>
  <c r="A15" i="3"/>
  <c r="A14" i="3"/>
  <c r="A13" i="3"/>
  <c r="A12" i="3"/>
  <c r="A11" i="3"/>
  <c r="A10" i="3"/>
  <c r="A9" i="3"/>
  <c r="A8" i="3"/>
  <c r="A7" i="3"/>
  <c r="A94" i="5"/>
  <c r="A93" i="5"/>
  <c r="A92" i="5"/>
  <c r="A91" i="5"/>
  <c r="A90" i="5"/>
  <c r="A89" i="5"/>
  <c r="A88" i="5"/>
  <c r="A87" i="5"/>
  <c r="A86" i="5"/>
  <c r="A85" i="5"/>
  <c r="A84" i="5"/>
  <c r="A83" i="5"/>
  <c r="A82" i="5"/>
  <c r="A81" i="5"/>
  <c r="A80" i="5"/>
  <c r="A79" i="5"/>
  <c r="A78" i="5"/>
  <c r="A77" i="5"/>
  <c r="A76" i="5"/>
  <c r="A75" i="5"/>
  <c r="A74" i="5"/>
  <c r="A73" i="5"/>
  <c r="A72" i="5"/>
  <c r="A71" i="5"/>
  <c r="A70" i="5"/>
  <c r="A69" i="5"/>
  <c r="A68" i="5"/>
  <c r="A67" i="5"/>
  <c r="A66" i="5"/>
  <c r="A65" i="5"/>
  <c r="A64" i="5"/>
  <c r="A63" i="5"/>
  <c r="A62" i="5"/>
  <c r="A61" i="5"/>
  <c r="A60" i="5"/>
  <c r="A59" i="5"/>
  <c r="A58" i="5"/>
  <c r="A57" i="5"/>
  <c r="A56" i="5"/>
  <c r="A55" i="5"/>
  <c r="A54" i="5"/>
  <c r="A53" i="5"/>
  <c r="A52" i="5"/>
  <c r="A51" i="5"/>
  <c r="A50" i="5"/>
  <c r="A49" i="5"/>
  <c r="A48" i="5"/>
  <c r="A47" i="5"/>
  <c r="A46" i="5"/>
  <c r="A45" i="5"/>
  <c r="A44" i="5"/>
  <c r="A43" i="5"/>
  <c r="A42" i="5"/>
  <c r="A41" i="5"/>
  <c r="A40" i="5"/>
  <c r="A39" i="5"/>
  <c r="A38" i="5"/>
  <c r="A37" i="5"/>
  <c r="A36" i="5"/>
  <c r="A35" i="5"/>
  <c r="A34" i="5"/>
  <c r="A33" i="5"/>
  <c r="A32" i="5"/>
  <c r="A31" i="5"/>
  <c r="A30" i="5"/>
  <c r="A29" i="5"/>
  <c r="A28" i="5"/>
  <c r="A27" i="5"/>
  <c r="A26" i="5"/>
  <c r="A25" i="5"/>
  <c r="A24" i="5"/>
  <c r="A23" i="5"/>
  <c r="A22" i="5"/>
  <c r="A21" i="5"/>
  <c r="A20" i="5"/>
  <c r="A19" i="5"/>
  <c r="A18" i="5"/>
  <c r="A17" i="5"/>
  <c r="A16" i="5"/>
  <c r="A15" i="5"/>
  <c r="A14" i="5"/>
  <c r="A13" i="5"/>
  <c r="A12" i="5"/>
  <c r="A11" i="5"/>
  <c r="A10" i="5"/>
  <c r="A9" i="5"/>
  <c r="A8" i="5"/>
  <c r="A7" i="5"/>
  <c r="A94" i="6"/>
  <c r="B132" i="42" s="1"/>
  <c r="A93" i="6"/>
  <c r="B131" i="42" s="1"/>
  <c r="A92" i="6"/>
  <c r="B130" i="42" s="1"/>
  <c r="A91" i="6"/>
  <c r="B129" i="42" s="1"/>
  <c r="A90" i="6"/>
  <c r="B128" i="42" s="1"/>
  <c r="A89" i="6"/>
  <c r="B127" i="42" s="1"/>
  <c r="A88" i="6"/>
  <c r="B126" i="42" s="1"/>
  <c r="A87" i="6"/>
  <c r="B125" i="42" s="1"/>
  <c r="A86" i="6"/>
  <c r="B124" i="42" s="1"/>
  <c r="A85" i="6"/>
  <c r="B123" i="42" s="1"/>
  <c r="A84" i="6"/>
  <c r="B122" i="42" s="1"/>
  <c r="A83" i="6"/>
  <c r="B121" i="42" s="1"/>
  <c r="A82" i="6"/>
  <c r="B120" i="42" s="1"/>
  <c r="A81" i="6"/>
  <c r="B119" i="42" s="1"/>
  <c r="A80" i="6"/>
  <c r="B118" i="42" s="1"/>
  <c r="A79" i="6"/>
  <c r="B117" i="42" s="1"/>
  <c r="A78" i="6"/>
  <c r="B116" i="42" s="1"/>
  <c r="A77" i="6"/>
  <c r="B115" i="42" s="1"/>
  <c r="A76" i="6"/>
  <c r="B114" i="42" s="1"/>
  <c r="A75" i="6"/>
  <c r="B113" i="42" s="1"/>
  <c r="A74" i="6"/>
  <c r="B112" i="42" s="1"/>
  <c r="A73" i="6"/>
  <c r="B111" i="42" s="1"/>
  <c r="A72" i="6"/>
  <c r="B110" i="42" s="1"/>
  <c r="A71" i="6"/>
  <c r="B109" i="42" s="1"/>
  <c r="A70" i="6"/>
  <c r="B108" i="42" s="1"/>
  <c r="A69" i="6"/>
  <c r="B107" i="42" s="1"/>
  <c r="A68" i="6"/>
  <c r="B106" i="42" s="1"/>
  <c r="A67" i="6"/>
  <c r="B105" i="42" s="1"/>
  <c r="A66" i="6"/>
  <c r="B104" i="42" s="1"/>
  <c r="A65" i="6"/>
  <c r="B103" i="42" s="1"/>
  <c r="A64" i="6"/>
  <c r="B102" i="42" s="1"/>
  <c r="A63" i="6"/>
  <c r="B101" i="42" s="1"/>
  <c r="A62" i="6"/>
  <c r="B100" i="42" s="1"/>
  <c r="A61" i="6"/>
  <c r="B99" i="42" s="1"/>
  <c r="A60" i="6"/>
  <c r="B98" i="42" s="1"/>
  <c r="A59" i="6"/>
  <c r="B97" i="42" s="1"/>
  <c r="A58" i="6"/>
  <c r="B96" i="42" s="1"/>
  <c r="A57" i="6"/>
  <c r="B95" i="42" s="1"/>
  <c r="A56" i="6"/>
  <c r="B94" i="42" s="1"/>
  <c r="A55" i="6"/>
  <c r="B93" i="42" s="1"/>
  <c r="A54" i="6"/>
  <c r="B92" i="42" s="1"/>
  <c r="A53" i="6"/>
  <c r="B91" i="42" s="1"/>
  <c r="A52" i="6"/>
  <c r="B90" i="42" s="1"/>
  <c r="A51" i="6"/>
  <c r="B89" i="42" s="1"/>
  <c r="A50" i="6"/>
  <c r="B88" i="42" s="1"/>
  <c r="A49" i="6"/>
  <c r="B87" i="42" s="1"/>
  <c r="A48" i="6"/>
  <c r="B86" i="42" s="1"/>
  <c r="A47" i="6"/>
  <c r="B85" i="42" s="1"/>
  <c r="A46" i="6"/>
  <c r="B84" i="42" s="1"/>
  <c r="A45" i="6"/>
  <c r="B83" i="42" s="1"/>
  <c r="A44" i="6"/>
  <c r="B82" i="42" s="1"/>
  <c r="A43" i="6"/>
  <c r="B81" i="42" s="1"/>
  <c r="A42" i="6"/>
  <c r="B80" i="42" s="1"/>
  <c r="A41" i="6"/>
  <c r="B79" i="42" s="1"/>
  <c r="A40" i="6"/>
  <c r="B78" i="42" s="1"/>
  <c r="A39" i="6"/>
  <c r="B77" i="42" s="1"/>
  <c r="A38" i="6"/>
  <c r="B76" i="42" s="1"/>
  <c r="A37" i="6"/>
  <c r="B75" i="42" s="1"/>
  <c r="A36" i="6"/>
  <c r="B74" i="42" s="1"/>
  <c r="A35" i="6"/>
  <c r="B73" i="42" s="1"/>
  <c r="A34" i="6"/>
  <c r="B72" i="42" s="1"/>
  <c r="A33" i="6"/>
  <c r="B71" i="42" s="1"/>
  <c r="A32" i="6"/>
  <c r="B70" i="42" s="1"/>
  <c r="A31" i="6"/>
  <c r="B69" i="42" s="1"/>
  <c r="A30" i="6"/>
  <c r="B68" i="42" s="1"/>
  <c r="A29" i="6"/>
  <c r="B67" i="42" s="1"/>
  <c r="A28" i="6"/>
  <c r="B66" i="42" s="1"/>
  <c r="A27" i="6"/>
  <c r="B65" i="42" s="1"/>
  <c r="A26" i="6"/>
  <c r="B64" i="42" s="1"/>
  <c r="A25" i="6"/>
  <c r="B63" i="42" s="1"/>
  <c r="A24" i="6"/>
  <c r="B62" i="42" s="1"/>
  <c r="A23" i="6"/>
  <c r="B61" i="42" s="1"/>
  <c r="A22" i="6"/>
  <c r="B60" i="42" s="1"/>
  <c r="A21" i="6"/>
  <c r="B59" i="42" s="1"/>
  <c r="A20" i="6"/>
  <c r="B58" i="42" s="1"/>
  <c r="A19" i="6"/>
  <c r="B57" i="42" s="1"/>
  <c r="A18" i="6"/>
  <c r="B56" i="42" s="1"/>
  <c r="A17" i="6"/>
  <c r="A16" i="6"/>
  <c r="B54" i="42" s="1"/>
  <c r="A15" i="6"/>
  <c r="B53" i="42" s="1"/>
  <c r="A14" i="6"/>
  <c r="B52" i="42" s="1"/>
  <c r="A13" i="6"/>
  <c r="B51" i="42" s="1"/>
  <c r="A12" i="6"/>
  <c r="B50" i="42" s="1"/>
  <c r="A11" i="6"/>
  <c r="B49" i="42" s="1"/>
  <c r="A10" i="6"/>
  <c r="B48" i="42" s="1"/>
  <c r="A9" i="6"/>
  <c r="B47" i="42" s="1"/>
  <c r="A8" i="6"/>
  <c r="B46" i="42" s="1"/>
  <c r="A7" i="6"/>
  <c r="B45" i="42" s="1"/>
  <c r="B50" i="41" l="1"/>
  <c r="B54" i="41"/>
  <c r="B58" i="41"/>
  <c r="B62" i="41"/>
  <c r="B66" i="41"/>
  <c r="B70" i="41"/>
  <c r="B74" i="41"/>
  <c r="B78" i="41"/>
  <c r="B82" i="41"/>
  <c r="B86" i="41"/>
  <c r="B90" i="41"/>
  <c r="B94" i="41"/>
  <c r="B98" i="41"/>
  <c r="B102" i="41"/>
  <c r="B106" i="41"/>
  <c r="B110" i="41"/>
  <c r="B114" i="41"/>
  <c r="B118" i="41"/>
  <c r="B122" i="41"/>
  <c r="B126" i="41"/>
  <c r="B130" i="41"/>
  <c r="B134" i="41"/>
  <c r="B47" i="41"/>
  <c r="B51" i="41"/>
  <c r="B55" i="41"/>
  <c r="B59" i="41"/>
  <c r="B63" i="41"/>
  <c r="B67" i="41"/>
  <c r="B71" i="41"/>
  <c r="B75" i="41"/>
  <c r="B79" i="41"/>
  <c r="B83" i="41"/>
  <c r="B87" i="41"/>
  <c r="B91" i="41"/>
  <c r="B95" i="41"/>
  <c r="B99" i="41"/>
  <c r="B103" i="41"/>
  <c r="B107" i="41"/>
  <c r="B111" i="41"/>
  <c r="B115" i="41"/>
  <c r="B119" i="41"/>
  <c r="B123" i="41"/>
  <c r="B127" i="41"/>
  <c r="B131" i="41"/>
  <c r="B48" i="41"/>
  <c r="B52" i="41"/>
  <c r="B56" i="41"/>
  <c r="B60" i="41"/>
  <c r="B64" i="41"/>
  <c r="B68" i="41"/>
  <c r="B72" i="41"/>
  <c r="B76" i="41"/>
  <c r="B80" i="41"/>
  <c r="B84" i="41"/>
  <c r="B88" i="41"/>
  <c r="B92" i="41"/>
  <c r="B96" i="41"/>
  <c r="B100" i="41"/>
  <c r="B104" i="41"/>
  <c r="B108" i="41"/>
  <c r="B112" i="41"/>
  <c r="B116" i="41"/>
  <c r="B120" i="41"/>
  <c r="B124" i="41"/>
  <c r="B128" i="41"/>
  <c r="B132" i="41"/>
  <c r="B49" i="41"/>
  <c r="B53" i="41"/>
  <c r="B61" i="41"/>
  <c r="B65" i="41"/>
  <c r="B69" i="41"/>
  <c r="B73" i="41"/>
  <c r="B77" i="41"/>
  <c r="B81" i="41"/>
  <c r="B85" i="41"/>
  <c r="B89" i="41"/>
  <c r="B93" i="41"/>
  <c r="B97" i="41"/>
  <c r="B101" i="41"/>
  <c r="B105" i="41"/>
  <c r="B109" i="41"/>
  <c r="B113" i="41"/>
  <c r="B117" i="41"/>
  <c r="B121" i="41"/>
  <c r="B125" i="41"/>
  <c r="B129" i="41"/>
  <c r="B133" i="41"/>
  <c r="J106" i="2"/>
  <c r="P106" i="2"/>
  <c r="O106" i="2"/>
  <c r="N106" i="2"/>
  <c r="M106" i="2"/>
  <c r="L106" i="2"/>
  <c r="K106" i="2"/>
  <c r="E6" i="29" l="1"/>
  <c r="I6" i="29" s="1"/>
  <c r="M6" i="29" s="1"/>
  <c r="Q6" i="29" s="1"/>
  <c r="U6" i="29" s="1"/>
  <c r="Y6" i="29" s="1"/>
  <c r="AC6" i="29" s="1"/>
  <c r="AG6" i="29" s="1"/>
  <c r="AK6" i="29" s="1"/>
  <c r="AO6" i="29" s="1"/>
  <c r="AS6" i="29" s="1"/>
  <c r="AW6" i="29" s="1"/>
  <c r="AW6" i="33" s="1"/>
  <c r="D6" i="29"/>
  <c r="H6" i="29" s="1"/>
  <c r="L6" i="29" s="1"/>
  <c r="P6" i="29" s="1"/>
  <c r="T6" i="29" s="1"/>
  <c r="X6" i="29" s="1"/>
  <c r="AB6" i="29" s="1"/>
  <c r="AF6" i="29" s="1"/>
  <c r="AJ6" i="29" s="1"/>
  <c r="AN6" i="29" s="1"/>
  <c r="AR6" i="29" s="1"/>
  <c r="AV6" i="29" s="1"/>
  <c r="AV6" i="33" s="1"/>
  <c r="C6" i="29"/>
  <c r="G6" i="29" s="1"/>
  <c r="K6" i="29" s="1"/>
  <c r="O6" i="29" s="1"/>
  <c r="S6" i="29" s="1"/>
  <c r="W6" i="29" s="1"/>
  <c r="AA6" i="29" s="1"/>
  <c r="AE6" i="29" s="1"/>
  <c r="AI6" i="29" s="1"/>
  <c r="AM6" i="29" s="1"/>
  <c r="AQ6" i="29" s="1"/>
  <c r="AU6" i="29" s="1"/>
  <c r="AU6" i="33" s="1"/>
  <c r="B6" i="29"/>
  <c r="F6" i="29" s="1"/>
  <c r="J6" i="29" s="1"/>
  <c r="N6" i="29" s="1"/>
  <c r="R6" i="29" s="1"/>
  <c r="V6" i="29" s="1"/>
  <c r="Z6" i="29" s="1"/>
  <c r="AD6" i="29" s="1"/>
  <c r="AH6" i="29" s="1"/>
  <c r="AL6" i="29" s="1"/>
  <c r="AP6" i="29" s="1"/>
  <c r="AT6" i="29" s="1"/>
  <c r="AT6" i="33" s="1"/>
  <c r="E43" i="21"/>
  <c r="D43" i="21"/>
  <c r="C43" i="21"/>
  <c r="Y6" i="34"/>
  <c r="X6" i="34"/>
  <c r="W6" i="34"/>
  <c r="V6" i="34"/>
  <c r="T6" i="34"/>
  <c r="S6" i="34"/>
  <c r="R6" i="34"/>
  <c r="Q6" i="34"/>
  <c r="O6" i="34"/>
  <c r="N6" i="34"/>
  <c r="M6" i="34"/>
  <c r="L6" i="34"/>
  <c r="J6" i="34"/>
  <c r="I6" i="34"/>
  <c r="H6" i="34"/>
  <c r="G6" i="34"/>
  <c r="C6" i="33" l="1"/>
  <c r="G6" i="33"/>
  <c r="K6" i="33"/>
  <c r="E6" i="33"/>
  <c r="I6" i="33"/>
  <c r="M6" i="33"/>
  <c r="Q6" i="33"/>
  <c r="U6" i="33"/>
  <c r="Y6" i="33"/>
  <c r="AC6" i="33"/>
  <c r="AG6" i="33"/>
  <c r="AK6" i="33"/>
  <c r="AO6" i="33"/>
  <c r="AS6" i="33"/>
  <c r="D6" i="32"/>
  <c r="H6" i="32"/>
  <c r="L6" i="32"/>
  <c r="P6" i="32"/>
  <c r="T6" i="32"/>
  <c r="X6" i="32"/>
  <c r="AB6" i="32"/>
  <c r="B6" i="33"/>
  <c r="F6" i="33"/>
  <c r="J6" i="33"/>
  <c r="N6" i="33"/>
  <c r="R6" i="33"/>
  <c r="V6" i="33"/>
  <c r="Z6" i="33"/>
  <c r="AD6" i="33"/>
  <c r="AH6" i="33"/>
  <c r="AL6" i="33"/>
  <c r="AP6" i="33"/>
  <c r="E6" i="32"/>
  <c r="I6" i="32"/>
  <c r="M6" i="32"/>
  <c r="Q6" i="32"/>
  <c r="U6" i="32"/>
  <c r="Y6" i="32"/>
  <c r="AC6" i="32"/>
  <c r="O6" i="33"/>
  <c r="S6" i="33"/>
  <c r="W6" i="33"/>
  <c r="AA6" i="33"/>
  <c r="AE6" i="33"/>
  <c r="AI6" i="33"/>
  <c r="AM6" i="33"/>
  <c r="AQ6" i="33"/>
  <c r="B6" i="32"/>
  <c r="F6" i="32"/>
  <c r="J6" i="32"/>
  <c r="N6" i="32"/>
  <c r="R6" i="32"/>
  <c r="V6" i="32"/>
  <c r="Z6" i="32"/>
  <c r="D6" i="33"/>
  <c r="H6" i="33"/>
  <c r="L6" i="33"/>
  <c r="P6" i="33"/>
  <c r="T6" i="33"/>
  <c r="X6" i="33"/>
  <c r="AB6" i="33"/>
  <c r="AF6" i="33"/>
  <c r="AJ6" i="33"/>
  <c r="AN6" i="33"/>
  <c r="AR6" i="33"/>
  <c r="C6" i="32"/>
  <c r="G6" i="32"/>
  <c r="K6" i="32"/>
  <c r="O6" i="32"/>
  <c r="S6" i="32"/>
  <c r="W6" i="32"/>
  <c r="AA6" i="32"/>
  <c r="W8" i="34"/>
  <c r="W7" i="34"/>
  <c r="C8" i="34"/>
  <c r="C7" i="34"/>
  <c r="A56" i="34" l="1"/>
  <c r="B93" i="21" s="1"/>
  <c r="A55" i="34"/>
  <c r="B92" i="21" s="1"/>
  <c r="A54" i="34"/>
  <c r="B91" i="21" s="1"/>
  <c r="A53" i="34"/>
  <c r="B90" i="21" s="1"/>
  <c r="A52" i="34"/>
  <c r="B89" i="21" s="1"/>
  <c r="A51" i="34"/>
  <c r="B88" i="21" s="1"/>
  <c r="A50" i="34"/>
  <c r="B87" i="21" s="1"/>
  <c r="A49" i="34"/>
  <c r="B86" i="21" s="1"/>
  <c r="A48" i="34"/>
  <c r="B85" i="21" s="1"/>
  <c r="A47" i="34"/>
  <c r="B84" i="21" s="1"/>
  <c r="A46" i="34"/>
  <c r="B83" i="21" s="1"/>
  <c r="A45" i="34"/>
  <c r="B82" i="21" s="1"/>
  <c r="A44" i="34"/>
  <c r="B81" i="21" s="1"/>
  <c r="A43" i="34"/>
  <c r="B80" i="21" s="1"/>
  <c r="A42" i="34"/>
  <c r="B79" i="21" s="1"/>
  <c r="A41" i="34"/>
  <c r="B78" i="21" s="1"/>
  <c r="A40" i="34"/>
  <c r="B77" i="21" s="1"/>
  <c r="A39" i="34"/>
  <c r="B76" i="21" s="1"/>
  <c r="A38" i="34"/>
  <c r="B75" i="21" s="1"/>
  <c r="A37" i="34"/>
  <c r="B74" i="21" s="1"/>
  <c r="A36" i="34"/>
  <c r="B73" i="21" s="1"/>
  <c r="A35" i="34"/>
  <c r="B72" i="21" s="1"/>
  <c r="A34" i="34"/>
  <c r="B71" i="21" s="1"/>
  <c r="A33" i="34"/>
  <c r="B70" i="21" s="1"/>
  <c r="A32" i="34"/>
  <c r="B69" i="21" s="1"/>
  <c r="A31" i="34"/>
  <c r="B68" i="21" s="1"/>
  <c r="A30" i="34"/>
  <c r="B67" i="21" s="1"/>
  <c r="A29" i="34"/>
  <c r="B66" i="21" s="1"/>
  <c r="A28" i="34"/>
  <c r="B65" i="21" s="1"/>
  <c r="A27" i="34"/>
  <c r="B64" i="21" s="1"/>
  <c r="A26" i="34"/>
  <c r="B63" i="21" s="1"/>
  <c r="A25" i="34"/>
  <c r="B62" i="21" s="1"/>
  <c r="A24" i="34"/>
  <c r="B61" i="21" s="1"/>
  <c r="A23" i="34"/>
  <c r="B60" i="21" s="1"/>
  <c r="A22" i="34"/>
  <c r="B59" i="21" s="1"/>
  <c r="A21" i="34"/>
  <c r="B58" i="21" s="1"/>
  <c r="A20" i="34"/>
  <c r="B57" i="21" s="1"/>
  <c r="A19" i="34"/>
  <c r="B56" i="21" s="1"/>
  <c r="A18" i="34"/>
  <c r="B55" i="21" s="1"/>
  <c r="A17" i="34"/>
  <c r="B54" i="21" s="1"/>
  <c r="A16" i="34"/>
  <c r="B53" i="21" s="1"/>
  <c r="A15" i="34"/>
  <c r="B52" i="21" s="1"/>
  <c r="A14" i="34"/>
  <c r="B51" i="21" s="1"/>
  <c r="A13" i="34"/>
  <c r="B50" i="21" s="1"/>
  <c r="A12" i="34"/>
  <c r="B49" i="21" s="1"/>
  <c r="A11" i="34"/>
  <c r="B48" i="21" s="1"/>
  <c r="A10" i="34"/>
  <c r="B47" i="21" s="1"/>
  <c r="A9" i="34"/>
  <c r="B46" i="21" s="1"/>
  <c r="A8" i="34"/>
  <c r="B45" i="21" s="1"/>
  <c r="A7" i="34"/>
  <c r="B44" i="21" s="1"/>
  <c r="A57" i="34"/>
  <c r="B94" i="21" s="1"/>
  <c r="A94" i="7" l="1"/>
  <c r="B129" i="8" s="1"/>
  <c r="J95" i="3" l="1"/>
  <c r="D94" i="33"/>
  <c r="C94" i="33"/>
  <c r="A45" i="37" l="1"/>
  <c r="G109" i="32"/>
  <c r="F109" i="32"/>
  <c r="E109" i="32"/>
  <c r="D109" i="32"/>
  <c r="C109" i="32"/>
  <c r="B109" i="32"/>
  <c r="AC7" i="32" l="1"/>
  <c r="Y7" i="32"/>
  <c r="U7" i="32"/>
  <c r="Q7" i="32"/>
  <c r="M7" i="32"/>
  <c r="I7" i="32"/>
  <c r="E7" i="32"/>
  <c r="AC28" i="32"/>
  <c r="Y28" i="32"/>
  <c r="U28" i="32"/>
  <c r="Q28" i="32"/>
  <c r="M28" i="32"/>
  <c r="I28" i="32"/>
  <c r="E28" i="32"/>
  <c r="AC27" i="32"/>
  <c r="Y27" i="32"/>
  <c r="U27" i="32"/>
  <c r="Q27" i="32"/>
  <c r="M27" i="32"/>
  <c r="I27" i="32"/>
  <c r="E27" i="32"/>
  <c r="AC26" i="32"/>
  <c r="Y26" i="32"/>
  <c r="U26" i="32"/>
  <c r="Q26" i="32"/>
  <c r="M26" i="32"/>
  <c r="I26" i="32"/>
  <c r="E26" i="32"/>
  <c r="AC25" i="32"/>
  <c r="Y25" i="32"/>
  <c r="U25" i="32"/>
  <c r="Q25" i="32"/>
  <c r="M25" i="32"/>
  <c r="I25" i="32"/>
  <c r="E25" i="32"/>
  <c r="AC24" i="32"/>
  <c r="Y24" i="32"/>
  <c r="U24" i="32"/>
  <c r="Q24" i="32"/>
  <c r="M24" i="32"/>
  <c r="I24" i="32"/>
  <c r="E24" i="32"/>
  <c r="AC23" i="32"/>
  <c r="Y23" i="32"/>
  <c r="U23" i="32"/>
  <c r="Q23" i="32"/>
  <c r="M23" i="32"/>
  <c r="I23" i="32"/>
  <c r="E23" i="32"/>
  <c r="AC22" i="32"/>
  <c r="Y22" i="32"/>
  <c r="U22" i="32"/>
  <c r="Q22" i="32"/>
  <c r="M22" i="32"/>
  <c r="I22" i="32"/>
  <c r="E22" i="32"/>
  <c r="AC21" i="32"/>
  <c r="Y21" i="32"/>
  <c r="U21" i="32"/>
  <c r="Q21" i="32"/>
  <c r="M21" i="32"/>
  <c r="I21" i="32"/>
  <c r="E21" i="32"/>
  <c r="AC20" i="32"/>
  <c r="Y20" i="32"/>
  <c r="U20" i="32"/>
  <c r="Q20" i="32"/>
  <c r="M20" i="32"/>
  <c r="I20" i="32"/>
  <c r="E20" i="32"/>
  <c r="AC19" i="32"/>
  <c r="Y19" i="32"/>
  <c r="U19" i="32"/>
  <c r="Q19" i="32"/>
  <c r="M19" i="32"/>
  <c r="I19" i="32"/>
  <c r="E19" i="32"/>
  <c r="AC18" i="32"/>
  <c r="Y18" i="32"/>
  <c r="U18" i="32"/>
  <c r="Q18" i="32"/>
  <c r="M18" i="32"/>
  <c r="I18" i="32"/>
  <c r="E18" i="32"/>
  <c r="AC17" i="32"/>
  <c r="Y17" i="32"/>
  <c r="U17" i="32"/>
  <c r="Q17" i="32"/>
  <c r="M17" i="32"/>
  <c r="I17" i="32"/>
  <c r="E17" i="32"/>
  <c r="AC16" i="32"/>
  <c r="Y16" i="32"/>
  <c r="U16" i="32"/>
  <c r="Q16" i="32"/>
  <c r="M16" i="32"/>
  <c r="I16" i="32"/>
  <c r="E16" i="32"/>
  <c r="AC15" i="32"/>
  <c r="Y15" i="32"/>
  <c r="U15" i="32"/>
  <c r="Q15" i="32"/>
  <c r="M15" i="32"/>
  <c r="I15" i="32"/>
  <c r="E15" i="32"/>
  <c r="AC14" i="32"/>
  <c r="Y14" i="32"/>
  <c r="U14" i="32"/>
  <c r="Q14" i="32"/>
  <c r="M14" i="32"/>
  <c r="I14" i="32"/>
  <c r="E14" i="32"/>
  <c r="AC13" i="32"/>
  <c r="Y13" i="32"/>
  <c r="U13" i="32"/>
  <c r="Q13" i="32"/>
  <c r="M13" i="32"/>
  <c r="I13" i="32"/>
  <c r="E13" i="32"/>
  <c r="AC12" i="32"/>
  <c r="Y12" i="32"/>
  <c r="U12" i="32"/>
  <c r="Q12" i="32"/>
  <c r="M12" i="32"/>
  <c r="I12" i="32"/>
  <c r="E12" i="32"/>
  <c r="AC11" i="32"/>
  <c r="Y11" i="32"/>
  <c r="U11" i="32"/>
  <c r="Q11" i="32"/>
  <c r="M11" i="32"/>
  <c r="I11" i="32"/>
  <c r="E11" i="32"/>
  <c r="AC10" i="32"/>
  <c r="Y10" i="32"/>
  <c r="U10" i="32"/>
  <c r="Q10" i="32"/>
  <c r="M10" i="32"/>
  <c r="I10" i="32"/>
  <c r="E10" i="32"/>
  <c r="AC9" i="32"/>
  <c r="Y9" i="32"/>
  <c r="U9" i="32"/>
  <c r="Q9" i="32"/>
  <c r="M9" i="32"/>
  <c r="I9" i="32"/>
  <c r="E9" i="32"/>
  <c r="AC8" i="32"/>
  <c r="Y8" i="32"/>
  <c r="U8" i="32"/>
  <c r="Q8" i="32"/>
  <c r="M8" i="32"/>
  <c r="I8" i="32"/>
  <c r="E8" i="32"/>
  <c r="AW7" i="33"/>
  <c r="AS7" i="33"/>
  <c r="AO7" i="33"/>
  <c r="AK7" i="33"/>
  <c r="AG7" i="33"/>
  <c r="AC7" i="33"/>
  <c r="Y7" i="33"/>
  <c r="U7" i="33"/>
  <c r="Q7" i="33"/>
  <c r="M7" i="33"/>
  <c r="I7" i="33"/>
  <c r="E7" i="33"/>
  <c r="AW28" i="33"/>
  <c r="AS28" i="33"/>
  <c r="AO28" i="33"/>
  <c r="AK28" i="33"/>
  <c r="AG28" i="33"/>
  <c r="AC28" i="33"/>
  <c r="Y28" i="33"/>
  <c r="U28" i="33"/>
  <c r="Q28" i="33"/>
  <c r="M28" i="33"/>
  <c r="I28" i="33"/>
  <c r="E28" i="33"/>
  <c r="AW27" i="33"/>
  <c r="AS27" i="33"/>
  <c r="AO27" i="33"/>
  <c r="AK27" i="33"/>
  <c r="AG27" i="33"/>
  <c r="AC27" i="33"/>
  <c r="Y27" i="33"/>
  <c r="U27" i="33"/>
  <c r="Q27" i="33"/>
  <c r="M27" i="33"/>
  <c r="I27" i="33"/>
  <c r="E27" i="33"/>
  <c r="AW26" i="33"/>
  <c r="AS26" i="33"/>
  <c r="AO26" i="33"/>
  <c r="AK26" i="33"/>
  <c r="AG26" i="33"/>
  <c r="AC26" i="33"/>
  <c r="Y26" i="33"/>
  <c r="U26" i="33"/>
  <c r="Q26" i="33"/>
  <c r="M26" i="33"/>
  <c r="I26" i="33"/>
  <c r="E26" i="33"/>
  <c r="AW25" i="33"/>
  <c r="AS25" i="33"/>
  <c r="AO25" i="33"/>
  <c r="AK25" i="33"/>
  <c r="AG25" i="33"/>
  <c r="AC25" i="33"/>
  <c r="Y25" i="33"/>
  <c r="U25" i="33"/>
  <c r="Q25" i="33"/>
  <c r="M25" i="33"/>
  <c r="I25" i="33"/>
  <c r="E25" i="33"/>
  <c r="AW24" i="33"/>
  <c r="AS24" i="33"/>
  <c r="AO24" i="33"/>
  <c r="AK24" i="33"/>
  <c r="AG24" i="33"/>
  <c r="AC24" i="33"/>
  <c r="Y24" i="33"/>
  <c r="U24" i="33"/>
  <c r="Q24" i="33"/>
  <c r="M24" i="33"/>
  <c r="I24" i="33"/>
  <c r="E24" i="33"/>
  <c r="AW23" i="33"/>
  <c r="AS23" i="33"/>
  <c r="AO23" i="33"/>
  <c r="AK23" i="33"/>
  <c r="AG23" i="33"/>
  <c r="AC23" i="33"/>
  <c r="Y23" i="33"/>
  <c r="U23" i="33"/>
  <c r="Q23" i="33"/>
  <c r="M23" i="33"/>
  <c r="I23" i="33"/>
  <c r="E23" i="33"/>
  <c r="AW22" i="33"/>
  <c r="AS22" i="33"/>
  <c r="AO22" i="33"/>
  <c r="AK22" i="33"/>
  <c r="AG22" i="33"/>
  <c r="AC22" i="33"/>
  <c r="Y22" i="33"/>
  <c r="U22" i="33"/>
  <c r="Q22" i="33"/>
  <c r="M22" i="33"/>
  <c r="I22" i="33"/>
  <c r="E22" i="33"/>
  <c r="AW21" i="33"/>
  <c r="AS21" i="33"/>
  <c r="AO21" i="33"/>
  <c r="AK21" i="33"/>
  <c r="AG21" i="33"/>
  <c r="AC21" i="33"/>
  <c r="Y21" i="33"/>
  <c r="U21" i="33"/>
  <c r="Q21" i="33"/>
  <c r="M21" i="33"/>
  <c r="I21" i="33"/>
  <c r="E21" i="33"/>
  <c r="AW20" i="33"/>
  <c r="AS20" i="33"/>
  <c r="AO20" i="33"/>
  <c r="AK20" i="33"/>
  <c r="AG20" i="33"/>
  <c r="AC20" i="33"/>
  <c r="Y20" i="33"/>
  <c r="U20" i="33"/>
  <c r="Q20" i="33"/>
  <c r="M20" i="33"/>
  <c r="I20" i="33"/>
  <c r="E20" i="33"/>
  <c r="AW19" i="33"/>
  <c r="AS19" i="33"/>
  <c r="AO19" i="33"/>
  <c r="AK19" i="33"/>
  <c r="AG19" i="33"/>
  <c r="AC19" i="33"/>
  <c r="Y19" i="33"/>
  <c r="U19" i="33"/>
  <c r="Q19" i="33"/>
  <c r="M19" i="33"/>
  <c r="I19" i="33"/>
  <c r="E19" i="33"/>
  <c r="AW18" i="33"/>
  <c r="AS18" i="33"/>
  <c r="AO18" i="33"/>
  <c r="AK18" i="33"/>
  <c r="AG18" i="33"/>
  <c r="AC18" i="33"/>
  <c r="Y18" i="33"/>
  <c r="U18" i="33"/>
  <c r="Q18" i="33"/>
  <c r="M18" i="33"/>
  <c r="I18" i="33"/>
  <c r="E18" i="33"/>
  <c r="AW17" i="33"/>
  <c r="AS17" i="33"/>
  <c r="AO17" i="33"/>
  <c r="AK17" i="33"/>
  <c r="AG17" i="33"/>
  <c r="AC17" i="33"/>
  <c r="Y17" i="33"/>
  <c r="U17" i="33"/>
  <c r="Q17" i="33"/>
  <c r="M17" i="33"/>
  <c r="I17" i="33"/>
  <c r="E17" i="33"/>
  <c r="AW16" i="33"/>
  <c r="AS16" i="33"/>
  <c r="AO16" i="33"/>
  <c r="AK16" i="33"/>
  <c r="AG16" i="33"/>
  <c r="AC16" i="33"/>
  <c r="Y16" i="33"/>
  <c r="U16" i="33"/>
  <c r="Q16" i="33"/>
  <c r="M16" i="33"/>
  <c r="I16" i="33"/>
  <c r="E16" i="33"/>
  <c r="AW15" i="33"/>
  <c r="AS15" i="33"/>
  <c r="AO15" i="33"/>
  <c r="AK15" i="33"/>
  <c r="AG15" i="33"/>
  <c r="AC15" i="33"/>
  <c r="Y15" i="33"/>
  <c r="U15" i="33"/>
  <c r="Q15" i="33"/>
  <c r="M15" i="33"/>
  <c r="I15" i="33"/>
  <c r="E15" i="33"/>
  <c r="AW14" i="33"/>
  <c r="AS14" i="33"/>
  <c r="AO14" i="33"/>
  <c r="AK14" i="33"/>
  <c r="AG14" i="33"/>
  <c r="AC14" i="33"/>
  <c r="Y14" i="33"/>
  <c r="U14" i="33"/>
  <c r="Q14" i="33"/>
  <c r="M14" i="33"/>
  <c r="I14" i="33"/>
  <c r="E14" i="33"/>
  <c r="AW13" i="33"/>
  <c r="AS13" i="33"/>
  <c r="AO13" i="33"/>
  <c r="AK13" i="33"/>
  <c r="AG13" i="33"/>
  <c r="AC13" i="33"/>
  <c r="Y13" i="33"/>
  <c r="U13" i="33"/>
  <c r="Q13" i="33"/>
  <c r="M13" i="33"/>
  <c r="I13" i="33"/>
  <c r="E13" i="33"/>
  <c r="AW12" i="33"/>
  <c r="AS12" i="33"/>
  <c r="AO12" i="33"/>
  <c r="AK12" i="33"/>
  <c r="AG12" i="33"/>
  <c r="AC12" i="33"/>
  <c r="Y12" i="33"/>
  <c r="U12" i="33"/>
  <c r="Q12" i="33"/>
  <c r="M12" i="33"/>
  <c r="I12" i="33"/>
  <c r="E12" i="33"/>
  <c r="AW11" i="33"/>
  <c r="AS11" i="33"/>
  <c r="AO11" i="33"/>
  <c r="AK11" i="33"/>
  <c r="AG11" i="33"/>
  <c r="AC11" i="33"/>
  <c r="Y11" i="33"/>
  <c r="U11" i="33"/>
  <c r="Q11" i="33"/>
  <c r="M11" i="33"/>
  <c r="I11" i="33"/>
  <c r="E11" i="33"/>
  <c r="AW10" i="33"/>
  <c r="AS10" i="33"/>
  <c r="AO10" i="33"/>
  <c r="AK10" i="33"/>
  <c r="AG10" i="33"/>
  <c r="AC10" i="33"/>
  <c r="Y10" i="33"/>
  <c r="U10" i="33"/>
  <c r="Q10" i="33"/>
  <c r="M10" i="33"/>
  <c r="I10" i="33"/>
  <c r="E10" i="33"/>
  <c r="AW9" i="33"/>
  <c r="AS9" i="33"/>
  <c r="AO9" i="33"/>
  <c r="AK9" i="33"/>
  <c r="AG9" i="33"/>
  <c r="AC9" i="33"/>
  <c r="Y9" i="33"/>
  <c r="U9" i="33"/>
  <c r="Q9" i="33"/>
  <c r="M9" i="33"/>
  <c r="I9" i="33"/>
  <c r="E9" i="33"/>
  <c r="AW8" i="33"/>
  <c r="AS8" i="33"/>
  <c r="AO8" i="33"/>
  <c r="AK8" i="33"/>
  <c r="AG8" i="33"/>
  <c r="AC8" i="33"/>
  <c r="Y8" i="33"/>
  <c r="U8" i="33"/>
  <c r="Q8" i="33"/>
  <c r="M8" i="33"/>
  <c r="I8" i="33"/>
  <c r="E8" i="33"/>
  <c r="AW27" i="29"/>
  <c r="AS27" i="29"/>
  <c r="AO27" i="29"/>
  <c r="AK27" i="29"/>
  <c r="AG27" i="29"/>
  <c r="AC27" i="29"/>
  <c r="Y27" i="29"/>
  <c r="U27" i="29"/>
  <c r="Q27" i="29"/>
  <c r="M27" i="29"/>
  <c r="I27" i="29"/>
  <c r="E27" i="29"/>
  <c r="AW26" i="29"/>
  <c r="AS26" i="29"/>
  <c r="AO26" i="29"/>
  <c r="AK26" i="29"/>
  <c r="AG26" i="29"/>
  <c r="AC26" i="29"/>
  <c r="Y26" i="29"/>
  <c r="U26" i="29"/>
  <c r="Q26" i="29"/>
  <c r="M26" i="29"/>
  <c r="I26" i="29"/>
  <c r="E26" i="29"/>
  <c r="AW25" i="29"/>
  <c r="AS25" i="29"/>
  <c r="AO25" i="29"/>
  <c r="AK25" i="29"/>
  <c r="AG25" i="29"/>
  <c r="AC25" i="29"/>
  <c r="Y25" i="29"/>
  <c r="U25" i="29"/>
  <c r="Q25" i="29"/>
  <c r="M25" i="29"/>
  <c r="I25" i="29"/>
  <c r="E25" i="29"/>
  <c r="AW24" i="29"/>
  <c r="AS24" i="29"/>
  <c r="AO24" i="29"/>
  <c r="AK24" i="29"/>
  <c r="AG24" i="29"/>
  <c r="AC24" i="29"/>
  <c r="Y24" i="29"/>
  <c r="U24" i="29"/>
  <c r="Q24" i="29"/>
  <c r="M24" i="29"/>
  <c r="I24" i="29"/>
  <c r="E24" i="29"/>
  <c r="AW23" i="29"/>
  <c r="AS23" i="29"/>
  <c r="AO23" i="29"/>
  <c r="AK23" i="29"/>
  <c r="AG23" i="29"/>
  <c r="AC23" i="29"/>
  <c r="Y23" i="29"/>
  <c r="U23" i="29"/>
  <c r="Q23" i="29"/>
  <c r="M23" i="29"/>
  <c r="I23" i="29"/>
  <c r="E23" i="29"/>
  <c r="AW22" i="29"/>
  <c r="AS22" i="29"/>
  <c r="AO22" i="29"/>
  <c r="AK22" i="29"/>
  <c r="AG22" i="29"/>
  <c r="AC22" i="29"/>
  <c r="Y22" i="29"/>
  <c r="U22" i="29"/>
  <c r="Q22" i="29"/>
  <c r="M22" i="29"/>
  <c r="I22" i="29"/>
  <c r="E22" i="29"/>
  <c r="AW21" i="29"/>
  <c r="AS21" i="29"/>
  <c r="AO21" i="29"/>
  <c r="AK21" i="29"/>
  <c r="AG21" i="29"/>
  <c r="AC21" i="29"/>
  <c r="Y21" i="29"/>
  <c r="U21" i="29"/>
  <c r="Q21" i="29"/>
  <c r="M21" i="29"/>
  <c r="I21" i="29"/>
  <c r="E21" i="29"/>
  <c r="AW20" i="29"/>
  <c r="AS20" i="29"/>
  <c r="AO20" i="29"/>
  <c r="AK20" i="29"/>
  <c r="AG20" i="29"/>
  <c r="AC20" i="29"/>
  <c r="Y20" i="29"/>
  <c r="U20" i="29"/>
  <c r="Q20" i="29"/>
  <c r="M20" i="29"/>
  <c r="I20" i="29"/>
  <c r="E20" i="29"/>
  <c r="AW19" i="29"/>
  <c r="AS19" i="29"/>
  <c r="AO19" i="29"/>
  <c r="AK19" i="29"/>
  <c r="AG19" i="29"/>
  <c r="AC19" i="29"/>
  <c r="Y19" i="29"/>
  <c r="U19" i="29"/>
  <c r="Q19" i="29"/>
  <c r="M19" i="29"/>
  <c r="I19" i="29"/>
  <c r="E19" i="29"/>
  <c r="AW18" i="29"/>
  <c r="AS18" i="29"/>
  <c r="AO18" i="29"/>
  <c r="AK18" i="29"/>
  <c r="AG18" i="29"/>
  <c r="AC18" i="29"/>
  <c r="Y18" i="29"/>
  <c r="U18" i="29"/>
  <c r="Q18" i="29"/>
  <c r="M18" i="29"/>
  <c r="I18" i="29"/>
  <c r="E18" i="29"/>
  <c r="AW17" i="29"/>
  <c r="AS17" i="29"/>
  <c r="AO17" i="29"/>
  <c r="AK17" i="29"/>
  <c r="AG17" i="29"/>
  <c r="AC17" i="29"/>
  <c r="Y17" i="29"/>
  <c r="U17" i="29"/>
  <c r="Q17" i="29"/>
  <c r="M17" i="29"/>
  <c r="I17" i="29"/>
  <c r="E17" i="29"/>
  <c r="AW16" i="29"/>
  <c r="AS16" i="29"/>
  <c r="AO16" i="29"/>
  <c r="AK16" i="29"/>
  <c r="AG16" i="29"/>
  <c r="AC16" i="29"/>
  <c r="Y16" i="29"/>
  <c r="U16" i="29"/>
  <c r="Q16" i="29"/>
  <c r="M16" i="29"/>
  <c r="I16" i="29"/>
  <c r="E16" i="29"/>
  <c r="AW15" i="29"/>
  <c r="AS15" i="29"/>
  <c r="AO15" i="29"/>
  <c r="AK15" i="29"/>
  <c r="AG15" i="29"/>
  <c r="AC15" i="29"/>
  <c r="Y15" i="29"/>
  <c r="U15" i="29"/>
  <c r="Q15" i="29"/>
  <c r="M15" i="29"/>
  <c r="I15" i="29"/>
  <c r="E15" i="29"/>
  <c r="AW14" i="29"/>
  <c r="AS14" i="29"/>
  <c r="AO14" i="29"/>
  <c r="AK14" i="29"/>
  <c r="AG14" i="29"/>
  <c r="AC14" i="29"/>
  <c r="Y14" i="29"/>
  <c r="U14" i="29"/>
  <c r="Q14" i="29"/>
  <c r="M14" i="29"/>
  <c r="I14" i="29"/>
  <c r="E14" i="29"/>
  <c r="AW13" i="29"/>
  <c r="AS13" i="29"/>
  <c r="AO13" i="29"/>
  <c r="AK13" i="29"/>
  <c r="AG13" i="29"/>
  <c r="AC13" i="29"/>
  <c r="Y13" i="29"/>
  <c r="U13" i="29"/>
  <c r="Q13" i="29"/>
  <c r="M13" i="29"/>
  <c r="I13" i="29"/>
  <c r="E13" i="29"/>
  <c r="AW12" i="29"/>
  <c r="AS12" i="29"/>
  <c r="AO12" i="29"/>
  <c r="AK12" i="29"/>
  <c r="AG12" i="29"/>
  <c r="AC12" i="29"/>
  <c r="Y12" i="29"/>
  <c r="U12" i="29"/>
  <c r="Q12" i="29"/>
  <c r="M12" i="29"/>
  <c r="I12" i="29"/>
  <c r="E12" i="29"/>
  <c r="AW11" i="29"/>
  <c r="AS11" i="29"/>
  <c r="AO11" i="29"/>
  <c r="AK11" i="29"/>
  <c r="AG11" i="29"/>
  <c r="AC11" i="29"/>
  <c r="Y11" i="29"/>
  <c r="U11" i="29"/>
  <c r="Q11" i="29"/>
  <c r="M11" i="29"/>
  <c r="I11" i="29"/>
  <c r="E11" i="29"/>
  <c r="AW10" i="29"/>
  <c r="AS10" i="29"/>
  <c r="AO10" i="29"/>
  <c r="AK10" i="29"/>
  <c r="AG10" i="29"/>
  <c r="AC10" i="29"/>
  <c r="Y10" i="29"/>
  <c r="U10" i="29"/>
  <c r="Q10" i="29"/>
  <c r="M10" i="29"/>
  <c r="I10" i="29"/>
  <c r="E10" i="29"/>
  <c r="AW9" i="29"/>
  <c r="AS9" i="29"/>
  <c r="AO9" i="29"/>
  <c r="AK9" i="29"/>
  <c r="AG9" i="29"/>
  <c r="AC9" i="29"/>
  <c r="Y9" i="29"/>
  <c r="U9" i="29"/>
  <c r="Q9" i="29"/>
  <c r="M9" i="29"/>
  <c r="I9" i="29"/>
  <c r="E9" i="29"/>
  <c r="AW8" i="29"/>
  <c r="AS8" i="29"/>
  <c r="AO8" i="29"/>
  <c r="AK8" i="29"/>
  <c r="AG8" i="29"/>
  <c r="AC8" i="29"/>
  <c r="Y8" i="29"/>
  <c r="U8" i="29"/>
  <c r="Q8" i="29"/>
  <c r="M8" i="29"/>
  <c r="I8" i="29"/>
  <c r="E8" i="29"/>
  <c r="AW7" i="29"/>
  <c r="AS7" i="29"/>
  <c r="AO7" i="29"/>
  <c r="AK7" i="29"/>
  <c r="AG7" i="29"/>
  <c r="AC7" i="29"/>
  <c r="Y7" i="29"/>
  <c r="U7" i="29"/>
  <c r="Q7" i="29"/>
  <c r="M7" i="29"/>
  <c r="I7" i="29"/>
  <c r="E7" i="29"/>
  <c r="A7" i="7" l="1"/>
  <c r="B42" i="8" s="1"/>
  <c r="A28" i="7"/>
  <c r="A27" i="7"/>
  <c r="B62" i="8" s="1"/>
  <c r="A26" i="7"/>
  <c r="B61" i="8" s="1"/>
  <c r="A25" i="7"/>
  <c r="B60" i="8" s="1"/>
  <c r="A24" i="7"/>
  <c r="B59" i="8" s="1"/>
  <c r="A23" i="7"/>
  <c r="B58" i="8" s="1"/>
  <c r="A22" i="7"/>
  <c r="B57" i="8" s="1"/>
  <c r="A21" i="7"/>
  <c r="B56" i="8" s="1"/>
  <c r="A20" i="7"/>
  <c r="B55" i="8" s="1"/>
  <c r="A19" i="7"/>
  <c r="B54" i="8" s="1"/>
  <c r="A18" i="7"/>
  <c r="B53" i="8" s="1"/>
  <c r="A17" i="7"/>
  <c r="B52" i="8" s="1"/>
  <c r="A16" i="7"/>
  <c r="B51" i="8" s="1"/>
  <c r="A15" i="7"/>
  <c r="B50" i="8" s="1"/>
  <c r="A14" i="7"/>
  <c r="B49" i="8" s="1"/>
  <c r="A13" i="7"/>
  <c r="B48" i="8" s="1"/>
  <c r="A12" i="7"/>
  <c r="B47" i="8" s="1"/>
  <c r="A11" i="7"/>
  <c r="B46" i="8" s="1"/>
  <c r="A10" i="7"/>
  <c r="B45" i="8" s="1"/>
  <c r="A9" i="7"/>
  <c r="B44" i="8" s="1"/>
  <c r="A8" i="7"/>
  <c r="B43" i="8" s="1"/>
  <c r="J77" i="2" l="1"/>
  <c r="J81" i="2"/>
  <c r="J85" i="2"/>
  <c r="J73" i="2"/>
  <c r="J86" i="2"/>
  <c r="J90" i="2"/>
  <c r="J82" i="2"/>
  <c r="J78" i="2"/>
  <c r="J74" i="2"/>
  <c r="J70" i="2"/>
  <c r="J75" i="2"/>
  <c r="J83" i="2"/>
  <c r="J89" i="2"/>
  <c r="J71" i="2"/>
  <c r="J79" i="2"/>
  <c r="J87" i="2"/>
  <c r="J91" i="2"/>
  <c r="J72" i="2"/>
  <c r="J76" i="2"/>
  <c r="J80" i="2"/>
  <c r="J84" i="2"/>
  <c r="J88" i="2"/>
  <c r="J92" i="2"/>
  <c r="A54" i="37" l="1"/>
  <c r="A51" i="37"/>
  <c r="A48" i="37"/>
  <c r="AC43" i="32" l="1"/>
  <c r="AC42" i="32"/>
  <c r="AC41" i="32"/>
  <c r="AC40" i="32"/>
  <c r="AC39" i="32"/>
  <c r="AC38" i="32"/>
  <c r="AC37" i="32"/>
  <c r="AC36" i="32"/>
  <c r="AC35" i="32"/>
  <c r="AC34" i="32"/>
  <c r="AC33" i="32"/>
  <c r="AC32" i="32"/>
  <c r="AC31" i="32"/>
  <c r="AC30" i="32"/>
  <c r="AC29" i="32"/>
  <c r="Y43" i="32"/>
  <c r="Y42" i="32"/>
  <c r="Y41" i="32"/>
  <c r="Y40" i="32"/>
  <c r="Y39" i="32"/>
  <c r="Y38" i="32"/>
  <c r="Y37" i="32"/>
  <c r="Y36" i="32"/>
  <c r="Y35" i="32"/>
  <c r="Y34" i="32"/>
  <c r="Y33" i="32"/>
  <c r="Y32" i="32"/>
  <c r="Y31" i="32"/>
  <c r="Y30" i="32"/>
  <c r="Y29" i="32"/>
  <c r="U43" i="32"/>
  <c r="U42" i="32"/>
  <c r="U41" i="32"/>
  <c r="U40" i="32"/>
  <c r="U39" i="32"/>
  <c r="U38" i="32"/>
  <c r="U37" i="32"/>
  <c r="U36" i="32"/>
  <c r="U35" i="32"/>
  <c r="U34" i="32"/>
  <c r="U33" i="32"/>
  <c r="U32" i="32"/>
  <c r="U31" i="32"/>
  <c r="U30" i="32"/>
  <c r="U29" i="32"/>
  <c r="Q43" i="32"/>
  <c r="Q42" i="32"/>
  <c r="Q41" i="32"/>
  <c r="Q40" i="32"/>
  <c r="Q39" i="32"/>
  <c r="Q38" i="32"/>
  <c r="Q37" i="32"/>
  <c r="Q36" i="32"/>
  <c r="Q35" i="32"/>
  <c r="Q34" i="32"/>
  <c r="Q33" i="32"/>
  <c r="Q32" i="32"/>
  <c r="Q31" i="32"/>
  <c r="Q30" i="32"/>
  <c r="Q29" i="32"/>
  <c r="M43" i="32"/>
  <c r="M42" i="32"/>
  <c r="M41" i="32"/>
  <c r="M40" i="32"/>
  <c r="M39" i="32"/>
  <c r="M38" i="32"/>
  <c r="M37" i="32"/>
  <c r="M36" i="32"/>
  <c r="M35" i="32"/>
  <c r="M34" i="32"/>
  <c r="M33" i="32"/>
  <c r="M32" i="32"/>
  <c r="M31" i="32"/>
  <c r="M30" i="32"/>
  <c r="M29" i="32"/>
  <c r="I43" i="32"/>
  <c r="I42" i="32"/>
  <c r="I41" i="32"/>
  <c r="I40" i="32"/>
  <c r="I39" i="32"/>
  <c r="I38" i="32"/>
  <c r="I37" i="32"/>
  <c r="I36" i="32"/>
  <c r="I35" i="32"/>
  <c r="I34" i="32"/>
  <c r="I33" i="32"/>
  <c r="I32" i="32"/>
  <c r="I31" i="32"/>
  <c r="I30" i="32"/>
  <c r="I29" i="32"/>
  <c r="E43" i="32"/>
  <c r="E42" i="32"/>
  <c r="E41" i="32"/>
  <c r="E40" i="32"/>
  <c r="E39" i="32"/>
  <c r="E38" i="32"/>
  <c r="E37" i="32"/>
  <c r="E36" i="32"/>
  <c r="E35" i="32"/>
  <c r="E34" i="32"/>
  <c r="E33" i="32"/>
  <c r="E32" i="32"/>
  <c r="E31" i="32"/>
  <c r="E30" i="32"/>
  <c r="E29" i="32"/>
  <c r="AW43" i="33"/>
  <c r="AW42" i="33"/>
  <c r="AW41" i="33"/>
  <c r="AW40" i="33"/>
  <c r="AW39" i="33"/>
  <c r="AW38" i="33"/>
  <c r="AW37" i="33"/>
  <c r="AW36" i="33"/>
  <c r="AW35" i="33"/>
  <c r="AW34" i="33"/>
  <c r="AW33" i="33"/>
  <c r="AW32" i="33"/>
  <c r="AW31" i="33"/>
  <c r="AW30" i="33"/>
  <c r="AW29" i="33"/>
  <c r="AS43" i="33"/>
  <c r="AS42" i="33"/>
  <c r="AS41" i="33"/>
  <c r="AS40" i="33"/>
  <c r="AS39" i="33"/>
  <c r="AS38" i="33"/>
  <c r="AS37" i="33"/>
  <c r="AS36" i="33"/>
  <c r="AS35" i="33"/>
  <c r="AS34" i="33"/>
  <c r="AS33" i="33"/>
  <c r="AS32" i="33"/>
  <c r="AS31" i="33"/>
  <c r="AS30" i="33"/>
  <c r="AS29" i="33"/>
  <c r="AO43" i="33"/>
  <c r="AO42" i="33"/>
  <c r="AO41" i="33"/>
  <c r="AO40" i="33"/>
  <c r="AO39" i="33"/>
  <c r="AO38" i="33"/>
  <c r="AO37" i="33"/>
  <c r="AO36" i="33"/>
  <c r="AO35" i="33"/>
  <c r="AO34" i="33"/>
  <c r="AO33" i="33"/>
  <c r="AO32" i="33"/>
  <c r="AO31" i="33"/>
  <c r="AO30" i="33"/>
  <c r="AO29" i="33"/>
  <c r="AK43" i="33"/>
  <c r="AK42" i="33"/>
  <c r="AK41" i="33"/>
  <c r="AK40" i="33"/>
  <c r="AK39" i="33"/>
  <c r="AK38" i="33"/>
  <c r="AK37" i="33"/>
  <c r="AK36" i="33"/>
  <c r="AK35" i="33"/>
  <c r="AK34" i="33"/>
  <c r="AK33" i="33"/>
  <c r="AK32" i="33"/>
  <c r="AK31" i="33"/>
  <c r="AK30" i="33"/>
  <c r="AK29" i="33"/>
  <c r="AG43" i="33"/>
  <c r="AG42" i="33"/>
  <c r="AG41" i="33"/>
  <c r="AG40" i="33"/>
  <c r="AG39" i="33"/>
  <c r="AG38" i="33"/>
  <c r="AG37" i="33"/>
  <c r="AG36" i="33"/>
  <c r="AG35" i="33"/>
  <c r="AG34" i="33"/>
  <c r="AG33" i="33"/>
  <c r="AG32" i="33"/>
  <c r="AG31" i="33"/>
  <c r="AG30" i="33"/>
  <c r="AG29" i="33"/>
  <c r="AC43" i="33"/>
  <c r="AC42" i="33"/>
  <c r="AC41" i="33"/>
  <c r="AC40" i="33"/>
  <c r="AC39" i="33"/>
  <c r="AC38" i="33"/>
  <c r="AC37" i="33"/>
  <c r="AC36" i="33"/>
  <c r="AC35" i="33"/>
  <c r="AC34" i="33"/>
  <c r="AC33" i="33"/>
  <c r="AC32" i="33"/>
  <c r="AC31" i="33"/>
  <c r="AC30" i="33"/>
  <c r="AC29" i="33"/>
  <c r="Y43" i="33"/>
  <c r="Y42" i="33"/>
  <c r="Y41" i="33"/>
  <c r="Y40" i="33"/>
  <c r="Y39" i="33"/>
  <c r="Y38" i="33"/>
  <c r="Y37" i="33"/>
  <c r="Y36" i="33"/>
  <c r="Y35" i="33"/>
  <c r="Y34" i="33"/>
  <c r="Y33" i="33"/>
  <c r="Y32" i="33"/>
  <c r="Y31" i="33"/>
  <c r="Y30" i="33"/>
  <c r="Y29" i="33"/>
  <c r="U43" i="33"/>
  <c r="U42" i="33"/>
  <c r="U41" i="33"/>
  <c r="U40" i="33"/>
  <c r="U39" i="33"/>
  <c r="U38" i="33"/>
  <c r="U37" i="33"/>
  <c r="U36" i="33"/>
  <c r="U35" i="33"/>
  <c r="U34" i="33"/>
  <c r="U33" i="33"/>
  <c r="U32" i="33"/>
  <c r="U31" i="33"/>
  <c r="U30" i="33"/>
  <c r="U29" i="33"/>
  <c r="Q43" i="33"/>
  <c r="Q42" i="33"/>
  <c r="Q41" i="33"/>
  <c r="Q40" i="33"/>
  <c r="Q39" i="33"/>
  <c r="Q38" i="33"/>
  <c r="Q37" i="33"/>
  <c r="Q36" i="33"/>
  <c r="Q35" i="33"/>
  <c r="Q34" i="33"/>
  <c r="Q33" i="33"/>
  <c r="Q32" i="33"/>
  <c r="Q31" i="33"/>
  <c r="Q30" i="33"/>
  <c r="Q29" i="33"/>
  <c r="M43" i="33"/>
  <c r="M42" i="33"/>
  <c r="M41" i="33"/>
  <c r="M40" i="33"/>
  <c r="M39" i="33"/>
  <c r="M38" i="33"/>
  <c r="M37" i="33"/>
  <c r="M36" i="33"/>
  <c r="M35" i="33"/>
  <c r="M34" i="33"/>
  <c r="M33" i="33"/>
  <c r="M32" i="33"/>
  <c r="M31" i="33"/>
  <c r="M30" i="33"/>
  <c r="M29" i="33"/>
  <c r="I43" i="33"/>
  <c r="I42" i="33"/>
  <c r="I41" i="33"/>
  <c r="I40" i="33"/>
  <c r="I39" i="33"/>
  <c r="I38" i="33"/>
  <c r="I37" i="33"/>
  <c r="I36" i="33"/>
  <c r="I35" i="33"/>
  <c r="I34" i="33"/>
  <c r="I33" i="33"/>
  <c r="I32" i="33"/>
  <c r="I31" i="33"/>
  <c r="I30" i="33"/>
  <c r="I29" i="33"/>
  <c r="E43" i="33"/>
  <c r="E42" i="33"/>
  <c r="E41" i="33"/>
  <c r="E40" i="33"/>
  <c r="E39" i="33"/>
  <c r="E38" i="33"/>
  <c r="E37" i="33"/>
  <c r="E36" i="33"/>
  <c r="E35" i="33"/>
  <c r="E34" i="33"/>
  <c r="E33" i="33"/>
  <c r="E32" i="33"/>
  <c r="E31" i="33"/>
  <c r="E30" i="33"/>
  <c r="E29" i="33"/>
  <c r="AW42" i="29"/>
  <c r="AW41" i="29"/>
  <c r="AW40" i="29"/>
  <c r="AW39" i="29"/>
  <c r="AW38" i="29"/>
  <c r="AW37" i="29"/>
  <c r="AW36" i="29"/>
  <c r="AW35" i="29"/>
  <c r="AW34" i="29"/>
  <c r="AW33" i="29"/>
  <c r="AW32" i="29"/>
  <c r="AW31" i="29"/>
  <c r="AW30" i="29"/>
  <c r="AW29" i="29"/>
  <c r="AW28" i="29"/>
  <c r="AW43" i="29"/>
  <c r="AS43" i="29"/>
  <c r="AS42" i="29"/>
  <c r="AS41" i="29"/>
  <c r="AS40" i="29"/>
  <c r="AS39" i="29"/>
  <c r="AS38" i="29"/>
  <c r="AS37" i="29"/>
  <c r="AS36" i="29"/>
  <c r="AS35" i="29"/>
  <c r="AS34" i="29"/>
  <c r="AS33" i="29"/>
  <c r="AS32" i="29"/>
  <c r="AS31" i="29"/>
  <c r="AS30" i="29"/>
  <c r="AS29" i="29"/>
  <c r="AS28" i="29"/>
  <c r="AO43" i="29"/>
  <c r="AO42" i="29"/>
  <c r="AO41" i="29"/>
  <c r="AO40" i="29"/>
  <c r="AO39" i="29"/>
  <c r="AO38" i="29"/>
  <c r="AO37" i="29"/>
  <c r="AO36" i="29"/>
  <c r="AO35" i="29"/>
  <c r="AO34" i="29"/>
  <c r="AO33" i="29"/>
  <c r="AO32" i="29"/>
  <c r="AO31" i="29"/>
  <c r="AO30" i="29"/>
  <c r="AO29" i="29"/>
  <c r="AO28" i="29"/>
  <c r="AK43" i="29"/>
  <c r="AK42" i="29"/>
  <c r="AK41" i="29"/>
  <c r="AK40" i="29"/>
  <c r="AK39" i="29"/>
  <c r="AK38" i="29"/>
  <c r="AK37" i="29"/>
  <c r="AK36" i="29"/>
  <c r="AK35" i="29"/>
  <c r="AK34" i="29"/>
  <c r="AK33" i="29"/>
  <c r="AK32" i="29"/>
  <c r="AK31" i="29"/>
  <c r="AK30" i="29"/>
  <c r="AK29" i="29"/>
  <c r="AK28" i="29"/>
  <c r="AG42" i="29"/>
  <c r="AG41" i="29"/>
  <c r="AG40" i="29"/>
  <c r="AG39" i="29"/>
  <c r="AG38" i="29"/>
  <c r="AG37" i="29"/>
  <c r="AG36" i="29"/>
  <c r="AG35" i="29"/>
  <c r="AG34" i="29"/>
  <c r="AG33" i="29"/>
  <c r="AG32" i="29"/>
  <c r="AG31" i="29"/>
  <c r="AG30" i="29"/>
  <c r="AG29" i="29"/>
  <c r="AG28" i="29"/>
  <c r="AG43" i="29"/>
  <c r="AC43" i="29"/>
  <c r="AC42" i="29"/>
  <c r="AC41" i="29"/>
  <c r="AC40" i="29"/>
  <c r="AC39" i="29"/>
  <c r="AC38" i="29"/>
  <c r="AC37" i="29"/>
  <c r="AC36" i="29"/>
  <c r="AC35" i="29"/>
  <c r="AC34" i="29"/>
  <c r="AC33" i="29"/>
  <c r="AC32" i="29"/>
  <c r="AC31" i="29"/>
  <c r="AC30" i="29"/>
  <c r="AC29" i="29"/>
  <c r="AC28" i="29"/>
  <c r="Y43" i="29"/>
  <c r="Y42" i="29"/>
  <c r="Y41" i="29"/>
  <c r="Y40" i="29"/>
  <c r="Y39" i="29"/>
  <c r="Y38" i="29"/>
  <c r="Y37" i="29"/>
  <c r="Y36" i="29"/>
  <c r="Y35" i="29"/>
  <c r="Y34" i="29"/>
  <c r="Y33" i="29"/>
  <c r="Y32" i="29"/>
  <c r="Y31" i="29"/>
  <c r="Y30" i="29"/>
  <c r="Y29" i="29"/>
  <c r="Y28" i="29"/>
  <c r="U43" i="29"/>
  <c r="U42" i="29"/>
  <c r="U41" i="29"/>
  <c r="U40" i="29"/>
  <c r="U39" i="29"/>
  <c r="U38" i="29"/>
  <c r="U37" i="29"/>
  <c r="U36" i="29"/>
  <c r="U35" i="29"/>
  <c r="U34" i="29"/>
  <c r="U33" i="29"/>
  <c r="U32" i="29"/>
  <c r="U31" i="29"/>
  <c r="U30" i="29"/>
  <c r="U29" i="29"/>
  <c r="U28" i="29"/>
  <c r="Q43" i="29"/>
  <c r="Q42" i="29"/>
  <c r="Q41" i="29"/>
  <c r="Q40" i="29"/>
  <c r="Q39" i="29"/>
  <c r="Q38" i="29"/>
  <c r="Q37" i="29"/>
  <c r="Q36" i="29"/>
  <c r="Q35" i="29"/>
  <c r="Q34" i="29"/>
  <c r="Q33" i="29"/>
  <c r="Q32" i="29"/>
  <c r="Q31" i="29"/>
  <c r="Q30" i="29"/>
  <c r="Q29" i="29"/>
  <c r="Q28" i="29"/>
  <c r="M43" i="29"/>
  <c r="M42" i="29"/>
  <c r="M41" i="29"/>
  <c r="M40" i="29"/>
  <c r="M39" i="29"/>
  <c r="M38" i="29"/>
  <c r="M37" i="29"/>
  <c r="M36" i="29"/>
  <c r="M35" i="29"/>
  <c r="M34" i="29"/>
  <c r="M33" i="29"/>
  <c r="M32" i="29"/>
  <c r="M31" i="29"/>
  <c r="M30" i="29"/>
  <c r="M29" i="29"/>
  <c r="M28" i="29"/>
  <c r="I43" i="29"/>
  <c r="I42" i="29"/>
  <c r="I41" i="29"/>
  <c r="I40" i="29"/>
  <c r="I39" i="29"/>
  <c r="I38" i="29"/>
  <c r="I37" i="29"/>
  <c r="I36" i="29"/>
  <c r="I35" i="29"/>
  <c r="I34" i="29"/>
  <c r="I33" i="29"/>
  <c r="I32" i="29"/>
  <c r="I31" i="29"/>
  <c r="I30" i="29"/>
  <c r="I29" i="29"/>
  <c r="I28" i="29"/>
  <c r="E42" i="29"/>
  <c r="E41" i="29"/>
  <c r="E40" i="29"/>
  <c r="E39" i="29"/>
  <c r="E38" i="29"/>
  <c r="E37" i="29"/>
  <c r="E36" i="29"/>
  <c r="E35" i="29"/>
  <c r="E34" i="29"/>
  <c r="E33" i="29"/>
  <c r="E32" i="29"/>
  <c r="E31" i="29"/>
  <c r="E30" i="29"/>
  <c r="E29" i="29"/>
  <c r="E28" i="29"/>
  <c r="E43" i="29"/>
  <c r="G107" i="33" l="1"/>
  <c r="F107" i="33"/>
  <c r="E107" i="33"/>
  <c r="D107" i="33"/>
  <c r="C107" i="33"/>
  <c r="B107" i="33"/>
  <c r="H107" i="33" s="1"/>
  <c r="A107" i="33"/>
  <c r="A106" i="33"/>
  <c r="A105" i="33"/>
  <c r="A104" i="33"/>
  <c r="H109" i="32"/>
  <c r="A109" i="32"/>
  <c r="A108" i="32"/>
  <c r="A107" i="32"/>
  <c r="A106" i="32"/>
  <c r="A2" i="33" l="1"/>
  <c r="AA47" i="29" l="1"/>
  <c r="AA46" i="29"/>
  <c r="AU46" i="29" l="1"/>
  <c r="C9" i="34" s="1"/>
  <c r="AU47" i="29"/>
  <c r="C10" i="34" s="1"/>
  <c r="A110" i="7" l="1"/>
  <c r="A108" i="7"/>
  <c r="A107" i="7"/>
  <c r="A93" i="7"/>
  <c r="A92" i="7"/>
  <c r="B127" i="8" s="1"/>
  <c r="A91" i="7"/>
  <c r="B126" i="8" s="1"/>
  <c r="A90" i="7"/>
  <c r="A89" i="7"/>
  <c r="A88" i="7"/>
  <c r="A87" i="7"/>
  <c r="B122" i="8" s="1"/>
  <c r="A86" i="7"/>
  <c r="AB95" i="7" s="1"/>
  <c r="A85" i="7"/>
  <c r="A84" i="7"/>
  <c r="B119" i="8" s="1"/>
  <c r="A83" i="7"/>
  <c r="B118" i="8" s="1"/>
  <c r="A82" i="7"/>
  <c r="B117" i="8" s="1"/>
  <c r="A81" i="7"/>
  <c r="B116" i="8" s="1"/>
  <c r="A80" i="7"/>
  <c r="A79" i="7"/>
  <c r="B114" i="8" s="1"/>
  <c r="A78" i="7"/>
  <c r="B113" i="8" s="1"/>
  <c r="A77" i="7"/>
  <c r="B112" i="8" s="1"/>
  <c r="A76" i="7"/>
  <c r="B111" i="8" s="1"/>
  <c r="A75" i="7"/>
  <c r="B110" i="8" s="1"/>
  <c r="A74" i="7"/>
  <c r="B109" i="8" s="1"/>
  <c r="A73" i="7"/>
  <c r="A72" i="7"/>
  <c r="B107" i="8" s="1"/>
  <c r="A71" i="7"/>
  <c r="A70" i="7"/>
  <c r="B105" i="8" s="1"/>
  <c r="A69" i="7"/>
  <c r="A68" i="7"/>
  <c r="A67" i="7"/>
  <c r="A66" i="7"/>
  <c r="A65" i="7"/>
  <c r="A64" i="7"/>
  <c r="B99" i="8" s="1"/>
  <c r="A63" i="7"/>
  <c r="B98" i="8" s="1"/>
  <c r="A62" i="7"/>
  <c r="B97" i="8" s="1"/>
  <c r="A61" i="7"/>
  <c r="B96" i="8" s="1"/>
  <c r="A60" i="7"/>
  <c r="B95" i="8" s="1"/>
  <c r="A59" i="7"/>
  <c r="A58" i="7"/>
  <c r="A57" i="7"/>
  <c r="B92" i="8" s="1"/>
  <c r="A56" i="7"/>
  <c r="B91" i="8" s="1"/>
  <c r="A55" i="7"/>
  <c r="A54" i="7"/>
  <c r="B89" i="8" s="1"/>
  <c r="A53" i="7"/>
  <c r="B88" i="8" s="1"/>
  <c r="A52" i="7"/>
  <c r="A51" i="7"/>
  <c r="B86" i="8" s="1"/>
  <c r="A50" i="7"/>
  <c r="B85" i="8" s="1"/>
  <c r="A49" i="7"/>
  <c r="A48" i="7"/>
  <c r="B83" i="8" s="1"/>
  <c r="A47" i="7"/>
  <c r="B82" i="8" s="1"/>
  <c r="A46" i="7"/>
  <c r="B81" i="8" s="1"/>
  <c r="A45" i="7"/>
  <c r="A44" i="7"/>
  <c r="B79" i="8" s="1"/>
  <c r="A43" i="7"/>
  <c r="A42" i="7"/>
  <c r="B77" i="8" s="1"/>
  <c r="A41" i="7"/>
  <c r="B76" i="8" s="1"/>
  <c r="A40" i="7"/>
  <c r="A39" i="7"/>
  <c r="B74" i="8" s="1"/>
  <c r="A38" i="7"/>
  <c r="B73" i="8" s="1"/>
  <c r="A37" i="7"/>
  <c r="B72" i="8" s="1"/>
  <c r="A36" i="7"/>
  <c r="B71" i="8" s="1"/>
  <c r="A35" i="7"/>
  <c r="A34" i="7"/>
  <c r="B69" i="8" s="1"/>
  <c r="A33" i="7"/>
  <c r="B68" i="8" s="1"/>
  <c r="A32" i="7"/>
  <c r="B67" i="8" s="1"/>
  <c r="A31" i="7"/>
  <c r="A30" i="7"/>
  <c r="A29" i="7"/>
  <c r="B64" i="8" s="1"/>
  <c r="A109" i="7"/>
  <c r="A109" i="6"/>
  <c r="A108" i="6"/>
  <c r="A107" i="6"/>
  <c r="A110" i="6"/>
  <c r="A108" i="3"/>
  <c r="A107" i="3"/>
  <c r="A106" i="3"/>
  <c r="A109" i="3"/>
  <c r="B124" i="8" l="1"/>
  <c r="Z95" i="7"/>
  <c r="B120" i="8"/>
  <c r="AB94" i="7"/>
  <c r="B123" i="8"/>
  <c r="Z94" i="7"/>
  <c r="B128" i="8"/>
  <c r="B106" i="8"/>
  <c r="AB72" i="7"/>
  <c r="B125" i="8"/>
  <c r="B115" i="8"/>
  <c r="Z81" i="7"/>
  <c r="B101" i="8"/>
  <c r="Z68" i="7"/>
  <c r="B121" i="8"/>
  <c r="B100" i="8"/>
  <c r="AB68" i="7"/>
  <c r="B104" i="8"/>
  <c r="Z72" i="7"/>
  <c r="B108" i="8"/>
  <c r="AB81" i="7"/>
  <c r="B66" i="8"/>
  <c r="Z37" i="7"/>
  <c r="B70" i="8"/>
  <c r="AB37" i="7"/>
  <c r="B78" i="8"/>
  <c r="AB44" i="7"/>
  <c r="B90" i="8"/>
  <c r="AB56" i="7"/>
  <c r="B94" i="8"/>
  <c r="Z59" i="7"/>
  <c r="B102" i="8"/>
  <c r="B63" i="8"/>
  <c r="Z30" i="7"/>
  <c r="B75" i="8"/>
  <c r="Z44" i="7"/>
  <c r="B87" i="8"/>
  <c r="Z56" i="7"/>
  <c r="B103" i="8"/>
  <c r="B65" i="8"/>
  <c r="AB30" i="7"/>
  <c r="B93" i="8"/>
  <c r="AB59" i="7"/>
  <c r="B80" i="8"/>
  <c r="Z49" i="7"/>
  <c r="B84" i="8"/>
  <c r="AB49" i="7"/>
  <c r="D45" i="21" l="1"/>
  <c r="D44" i="21" l="1"/>
  <c r="D107" i="2" l="1"/>
  <c r="L107" i="2" s="1"/>
  <c r="D108" i="2"/>
  <c r="D109" i="2"/>
  <c r="D110" i="2"/>
  <c r="L108" i="2" l="1"/>
  <c r="B109" i="2"/>
  <c r="G109" i="2" s="1"/>
  <c r="B108" i="2"/>
  <c r="B107" i="2"/>
  <c r="G107" i="2" l="1"/>
  <c r="O107" i="2" s="1"/>
  <c r="J107" i="2"/>
  <c r="G108" i="2"/>
  <c r="J108" i="2"/>
  <c r="B110" i="2"/>
  <c r="G110" i="2" s="1"/>
  <c r="O108" i="2" l="1"/>
  <c r="C108" i="2"/>
  <c r="C107" i="2"/>
  <c r="K107" i="2" s="1"/>
  <c r="K108" i="2" l="1"/>
  <c r="F107" i="2"/>
  <c r="N107" i="2" s="1"/>
  <c r="E107" i="2"/>
  <c r="M107" i="2" s="1"/>
  <c r="F108" i="2"/>
  <c r="E108" i="2"/>
  <c r="C109" i="2"/>
  <c r="N108" i="2" l="1"/>
  <c r="M108" i="2"/>
  <c r="E109" i="2"/>
  <c r="F109" i="2"/>
  <c r="H108" i="2"/>
  <c r="H107" i="2"/>
  <c r="P107" i="2" s="1"/>
  <c r="C110" i="2"/>
  <c r="P108" i="2" l="1"/>
  <c r="H109" i="2"/>
  <c r="E110" i="2"/>
  <c r="F110" i="2"/>
  <c r="H110" i="2" l="1"/>
  <c r="J83" i="3" l="1"/>
  <c r="J94" i="3"/>
  <c r="J77" i="3"/>
  <c r="J87" i="3"/>
  <c r="C83" i="33"/>
  <c r="D83" i="33"/>
  <c r="K83" i="33"/>
  <c r="K77" i="33"/>
  <c r="C77" i="33"/>
  <c r="D77" i="33"/>
  <c r="K87" i="33"/>
  <c r="D87" i="33"/>
  <c r="C87" i="33"/>
  <c r="C80" i="33"/>
  <c r="D80" i="33"/>
  <c r="K80" i="33"/>
  <c r="C93" i="33"/>
  <c r="D93" i="33"/>
  <c r="D76" i="33"/>
  <c r="K76" i="33"/>
  <c r="C76" i="33"/>
  <c r="C82" i="33"/>
  <c r="K82" i="33"/>
  <c r="D82" i="33"/>
  <c r="D86" i="33"/>
  <c r="K86" i="33"/>
  <c r="C86" i="33"/>
  <c r="J80" i="3" l="1"/>
  <c r="J85" i="3"/>
  <c r="J84" i="3"/>
  <c r="J91" i="3"/>
  <c r="J90" i="3"/>
  <c r="J92" i="3"/>
  <c r="J86" i="3"/>
  <c r="J81" i="3"/>
  <c r="J79" i="3"/>
  <c r="J78" i="3"/>
  <c r="J93" i="3"/>
  <c r="J89" i="3"/>
  <c r="J82" i="3"/>
  <c r="J88" i="3"/>
  <c r="K84" i="33"/>
  <c r="D84" i="33"/>
  <c r="C84" i="33"/>
  <c r="D78" i="33"/>
  <c r="K78" i="33"/>
  <c r="C78" i="33"/>
  <c r="D106" i="3"/>
  <c r="G106" i="3"/>
  <c r="C106" i="3"/>
  <c r="F106" i="3"/>
  <c r="C88" i="33"/>
  <c r="D88" i="33"/>
  <c r="K85" i="33"/>
  <c r="D85" i="33"/>
  <c r="C85" i="33"/>
  <c r="D79" i="33"/>
  <c r="C79" i="33"/>
  <c r="K79" i="33"/>
  <c r="C89" i="33"/>
  <c r="D89" i="33"/>
  <c r="C91" i="33"/>
  <c r="D91" i="33"/>
  <c r="C90" i="33"/>
  <c r="D90" i="33"/>
  <c r="D92" i="33"/>
  <c r="C92" i="33"/>
  <c r="K81" i="33"/>
  <c r="C81" i="33"/>
  <c r="D81" i="33"/>
  <c r="E106" i="3" l="1"/>
  <c r="H106" i="3"/>
  <c r="D107" i="3"/>
  <c r="L107" i="3" s="1"/>
  <c r="G107" i="3"/>
  <c r="O107" i="3" s="1"/>
  <c r="C107" i="3"/>
  <c r="F107" i="3"/>
  <c r="N107" i="3" l="1"/>
  <c r="H107" i="3"/>
  <c r="P107" i="3" s="1"/>
  <c r="K107" i="3"/>
  <c r="E107" i="3"/>
  <c r="M107" i="3" s="1"/>
  <c r="D108" i="3"/>
  <c r="L108" i="3" s="1"/>
  <c r="G108" i="3"/>
  <c r="O108" i="3" s="1"/>
  <c r="C108" i="3"/>
  <c r="F108" i="3"/>
  <c r="N108" i="3" l="1"/>
  <c r="H108" i="3"/>
  <c r="P108" i="3" s="1"/>
  <c r="E108" i="3"/>
  <c r="M108" i="3" s="1"/>
  <c r="K108" i="3"/>
  <c r="D109" i="3"/>
  <c r="L109" i="3" s="1"/>
  <c r="G109" i="3"/>
  <c r="O109" i="3" s="1"/>
  <c r="C109" i="3"/>
  <c r="F109" i="3"/>
  <c r="H109" i="3" l="1"/>
  <c r="P109" i="3" s="1"/>
  <c r="N109" i="3"/>
  <c r="E109" i="3"/>
  <c r="M109" i="3" s="1"/>
  <c r="K109" i="3"/>
  <c r="J109" i="6" l="1"/>
  <c r="W85" i="33"/>
  <c r="W77" i="33"/>
  <c r="AI76" i="33"/>
  <c r="AI83" i="33"/>
  <c r="T77" i="33"/>
  <c r="V78" i="33"/>
  <c r="V80" i="33"/>
  <c r="V92" i="33"/>
  <c r="N90" i="33"/>
  <c r="E90" i="6"/>
  <c r="F128" i="42" s="1"/>
  <c r="AH87" i="33"/>
  <c r="N85" i="33"/>
  <c r="N81" i="33"/>
  <c r="N80" i="33"/>
  <c r="AI77" i="33"/>
  <c r="N76" i="33"/>
  <c r="N94" i="33"/>
  <c r="AH83" i="33"/>
  <c r="J80" i="33"/>
  <c r="W78" i="33"/>
  <c r="AH93" i="33"/>
  <c r="V93" i="33"/>
  <c r="V76" i="33"/>
  <c r="N91" i="33"/>
  <c r="E91" i="6"/>
  <c r="F129" i="42" s="1"/>
  <c r="V89" i="33"/>
  <c r="V87" i="33"/>
  <c r="V83" i="33"/>
  <c r="N82" i="33"/>
  <c r="AI81" i="33"/>
  <c r="AI80" i="33"/>
  <c r="N78" i="33"/>
  <c r="AH88" i="33"/>
  <c r="AH94" i="33"/>
  <c r="J107" i="6"/>
  <c r="W86" i="33"/>
  <c r="T81" i="33"/>
  <c r="T82" i="33"/>
  <c r="AH84" i="33"/>
  <c r="AH79" i="33"/>
  <c r="N89" i="33"/>
  <c r="E89" i="6"/>
  <c r="F127" i="42" s="1"/>
  <c r="N87" i="33"/>
  <c r="V86" i="33"/>
  <c r="N83" i="33"/>
  <c r="AI79" i="33"/>
  <c r="N79" i="33"/>
  <c r="V77" i="33"/>
  <c r="V84" i="33"/>
  <c r="AH90" i="33"/>
  <c r="J79" i="33"/>
  <c r="V91" i="33"/>
  <c r="V79" i="33"/>
  <c r="T76" i="33"/>
  <c r="N93" i="33"/>
  <c r="E93" i="6"/>
  <c r="N92" i="33"/>
  <c r="E92" i="6"/>
  <c r="AH91" i="33"/>
  <c r="V90" i="33"/>
  <c r="N88" i="33"/>
  <c r="N86" i="33"/>
  <c r="V85" i="33"/>
  <c r="N84" i="33"/>
  <c r="V82" i="33"/>
  <c r="V81" i="33"/>
  <c r="AI78" i="33"/>
  <c r="N77" i="33"/>
  <c r="V88" i="33"/>
  <c r="AH86" i="33"/>
  <c r="F130" i="42" l="1"/>
  <c r="F131" i="42"/>
  <c r="J94" i="6"/>
  <c r="W95" i="6" s="1"/>
  <c r="J91" i="6"/>
  <c r="J90" i="6"/>
  <c r="G90" i="6"/>
  <c r="G91" i="6"/>
  <c r="J93" i="6"/>
  <c r="G92" i="6"/>
  <c r="G89" i="6"/>
  <c r="G93" i="6"/>
  <c r="E94" i="29"/>
  <c r="B94" i="33"/>
  <c r="E94" i="33" s="1"/>
  <c r="AM59" i="29"/>
  <c r="AI86" i="33"/>
  <c r="AI82" i="33"/>
  <c r="E108" i="32"/>
  <c r="B110" i="7"/>
  <c r="J108" i="6"/>
  <c r="W108" i="6" s="1"/>
  <c r="J110" i="6"/>
  <c r="W110" i="6" s="1"/>
  <c r="AI85" i="33"/>
  <c r="R91" i="6"/>
  <c r="J78" i="33"/>
  <c r="AH80" i="33"/>
  <c r="AH81" i="33"/>
  <c r="AH85" i="33"/>
  <c r="AH82" i="33"/>
  <c r="T84" i="33"/>
  <c r="E107" i="32"/>
  <c r="E109" i="7"/>
  <c r="E105" i="33"/>
  <c r="E109" i="6"/>
  <c r="E61" i="29"/>
  <c r="E74" i="29"/>
  <c r="E80" i="29"/>
  <c r="B80" i="33"/>
  <c r="E84" i="6"/>
  <c r="F122" i="42" s="1"/>
  <c r="R92" i="6"/>
  <c r="R93" i="6"/>
  <c r="R85" i="33"/>
  <c r="Z43" i="29"/>
  <c r="E79" i="6"/>
  <c r="F117" i="42" s="1"/>
  <c r="B82" i="6"/>
  <c r="C120" i="42" s="1"/>
  <c r="B85" i="6"/>
  <c r="C123" i="42" s="1"/>
  <c r="E87" i="6"/>
  <c r="F125" i="42" s="1"/>
  <c r="J88" i="6"/>
  <c r="E48" i="29"/>
  <c r="E77" i="29"/>
  <c r="B77" i="33"/>
  <c r="E87" i="29"/>
  <c r="B87" i="33"/>
  <c r="E91" i="29"/>
  <c r="B91" i="33"/>
  <c r="E91" i="33" s="1"/>
  <c r="E92" i="29"/>
  <c r="B92" i="33"/>
  <c r="E92" i="33" s="1"/>
  <c r="B94" i="6"/>
  <c r="O95" i="6" s="1"/>
  <c r="AM46" i="29"/>
  <c r="U45" i="29"/>
  <c r="E53" i="29"/>
  <c r="E62" i="29"/>
  <c r="E70" i="29"/>
  <c r="E81" i="6"/>
  <c r="E85" i="6"/>
  <c r="F123" i="42" s="1"/>
  <c r="AH78" i="33"/>
  <c r="AH77" i="33"/>
  <c r="J76" i="33"/>
  <c r="J77" i="33"/>
  <c r="J86" i="6"/>
  <c r="AM51" i="29"/>
  <c r="E63" i="29"/>
  <c r="E77" i="6"/>
  <c r="F115" i="42" s="1"/>
  <c r="B81" i="6"/>
  <c r="G82" i="6"/>
  <c r="B90" i="6"/>
  <c r="C128" i="42" s="1"/>
  <c r="G79" i="6"/>
  <c r="AM52" i="29"/>
  <c r="E58" i="29"/>
  <c r="E65" i="29"/>
  <c r="B76" i="6"/>
  <c r="C114" i="42" s="1"/>
  <c r="B54" i="37"/>
  <c r="B78" i="6"/>
  <c r="C116" i="42" s="1"/>
  <c r="E82" i="29"/>
  <c r="B82" i="33"/>
  <c r="E85" i="29"/>
  <c r="B85" i="33"/>
  <c r="B88" i="6"/>
  <c r="C126" i="42" s="1"/>
  <c r="J84" i="6"/>
  <c r="F76" i="6"/>
  <c r="G114" i="42" s="1"/>
  <c r="AM53" i="29"/>
  <c r="E50" i="29"/>
  <c r="E54" i="29"/>
  <c r="E60" i="29"/>
  <c r="B79" i="6"/>
  <c r="C117" i="42" s="1"/>
  <c r="B83" i="6"/>
  <c r="C121" i="42" s="1"/>
  <c r="B86" i="6"/>
  <c r="C124" i="42" s="1"/>
  <c r="G87" i="6"/>
  <c r="G76" i="6"/>
  <c r="F54" i="37"/>
  <c r="F78" i="6"/>
  <c r="G116" i="42" s="1"/>
  <c r="J83" i="6"/>
  <c r="E107" i="7"/>
  <c r="E107" i="6"/>
  <c r="R107" i="6" s="1"/>
  <c r="E106" i="32"/>
  <c r="E108" i="7"/>
  <c r="E104" i="33"/>
  <c r="E108" i="6"/>
  <c r="U47" i="29"/>
  <c r="E76" i="6"/>
  <c r="F114" i="42" s="1"/>
  <c r="B89" i="6"/>
  <c r="C127" i="42" s="1"/>
  <c r="G80" i="6"/>
  <c r="V94" i="33"/>
  <c r="AH92" i="33"/>
  <c r="AH89" i="33"/>
  <c r="W84" i="33"/>
  <c r="G88" i="6"/>
  <c r="E69" i="29"/>
  <c r="E75" i="29"/>
  <c r="E81" i="29"/>
  <c r="B81" i="33"/>
  <c r="G85" i="6"/>
  <c r="E86" i="6"/>
  <c r="F124" i="42" s="1"/>
  <c r="E88" i="6"/>
  <c r="F126" i="42" s="1"/>
  <c r="E90" i="29"/>
  <c r="B90" i="33"/>
  <c r="E90" i="33" s="1"/>
  <c r="B93" i="6"/>
  <c r="E44" i="29"/>
  <c r="E51" i="37"/>
  <c r="E76" i="29"/>
  <c r="B76" i="33"/>
  <c r="E78" i="29"/>
  <c r="B78" i="33"/>
  <c r="E83" i="6"/>
  <c r="F121" i="42" s="1"/>
  <c r="B84" i="6"/>
  <c r="C122" i="42" s="1"/>
  <c r="G86" i="6"/>
  <c r="E88" i="29"/>
  <c r="B88" i="33"/>
  <c r="J79" i="6"/>
  <c r="F88" i="6"/>
  <c r="G126" i="42" s="1"/>
  <c r="R76" i="33"/>
  <c r="F51" i="37"/>
  <c r="E56" i="29"/>
  <c r="E73" i="29"/>
  <c r="E79" i="29"/>
  <c r="B79" i="33"/>
  <c r="E83" i="29"/>
  <c r="B83" i="33"/>
  <c r="E86" i="29"/>
  <c r="B86" i="33"/>
  <c r="F86" i="6"/>
  <c r="G124" i="42" s="1"/>
  <c r="D80" i="6"/>
  <c r="B107" i="7"/>
  <c r="B107" i="6"/>
  <c r="F90" i="6"/>
  <c r="G128" i="42" s="1"/>
  <c r="R78" i="33"/>
  <c r="AM50" i="29"/>
  <c r="E46" i="29"/>
  <c r="E52" i="29"/>
  <c r="E55" i="29"/>
  <c r="E66" i="29"/>
  <c r="E67" i="29"/>
  <c r="E80" i="6"/>
  <c r="E89" i="29"/>
  <c r="B89" i="33"/>
  <c r="E89" i="33" s="1"/>
  <c r="AH76" i="33"/>
  <c r="T80" i="33"/>
  <c r="W76" i="33"/>
  <c r="AM47" i="29"/>
  <c r="AM55" i="29"/>
  <c r="E45" i="29"/>
  <c r="E47" i="29"/>
  <c r="E51" i="29"/>
  <c r="E68" i="29"/>
  <c r="B80" i="6"/>
  <c r="G81" i="6"/>
  <c r="F85" i="6"/>
  <c r="G123" i="42" s="1"/>
  <c r="E93" i="29"/>
  <c r="B93" i="33"/>
  <c r="E93" i="33" s="1"/>
  <c r="D79" i="6"/>
  <c r="AM48" i="29"/>
  <c r="G84" i="6"/>
  <c r="H43" i="5"/>
  <c r="U46" i="29"/>
  <c r="E57" i="29"/>
  <c r="E72" i="29"/>
  <c r="G77" i="6"/>
  <c r="E84" i="29"/>
  <c r="B84" i="33"/>
  <c r="R88" i="33"/>
  <c r="AM49" i="29"/>
  <c r="AM57" i="29"/>
  <c r="U44" i="29"/>
  <c r="E49" i="29"/>
  <c r="E59" i="29"/>
  <c r="E64" i="29"/>
  <c r="B77" i="6"/>
  <c r="C115" i="42" s="1"/>
  <c r="E54" i="37"/>
  <c r="E78" i="6"/>
  <c r="F116" i="42" s="1"/>
  <c r="E82" i="6"/>
  <c r="F120" i="42" s="1"/>
  <c r="G83" i="6"/>
  <c r="B87" i="6"/>
  <c r="C125" i="42" s="1"/>
  <c r="AI87" i="33"/>
  <c r="B91" i="6"/>
  <c r="C129" i="42" s="1"/>
  <c r="B92" i="6"/>
  <c r="R86" i="33"/>
  <c r="R90" i="33"/>
  <c r="E94" i="6"/>
  <c r="R95" i="6" s="1"/>
  <c r="B51" i="37"/>
  <c r="E71" i="29"/>
  <c r="AI84" i="33"/>
  <c r="J87" i="6"/>
  <c r="R90" i="6"/>
  <c r="G78" i="6"/>
  <c r="B106" i="32"/>
  <c r="H106" i="32" s="1"/>
  <c r="B104" i="33"/>
  <c r="B108" i="7"/>
  <c r="H108" i="7" s="1"/>
  <c r="B108" i="6"/>
  <c r="F132" i="42" l="1"/>
  <c r="C119" i="42"/>
  <c r="F119" i="42"/>
  <c r="C130" i="42"/>
  <c r="C118" i="42"/>
  <c r="F118" i="42"/>
  <c r="C131" i="42"/>
  <c r="C132" i="42"/>
  <c r="W94" i="6"/>
  <c r="E117" i="42"/>
  <c r="W91" i="6"/>
  <c r="W107" i="6"/>
  <c r="T93" i="6"/>
  <c r="T90" i="6"/>
  <c r="T91" i="6"/>
  <c r="T92" i="6"/>
  <c r="J92" i="6"/>
  <c r="J89" i="6"/>
  <c r="W89" i="6" s="1"/>
  <c r="R108" i="6"/>
  <c r="T88" i="6"/>
  <c r="B110" i="6"/>
  <c r="B106" i="33"/>
  <c r="AM54" i="29"/>
  <c r="AM58" i="29"/>
  <c r="W109" i="6"/>
  <c r="AM56" i="29"/>
  <c r="E110" i="6"/>
  <c r="R110" i="6" s="1"/>
  <c r="B108" i="32"/>
  <c r="H108" i="32" s="1"/>
  <c r="O108" i="6"/>
  <c r="W87" i="6"/>
  <c r="T77" i="6"/>
  <c r="R88" i="6"/>
  <c r="O91" i="6"/>
  <c r="R86" i="6"/>
  <c r="O107" i="6"/>
  <c r="R89" i="6"/>
  <c r="O89" i="6"/>
  <c r="E106" i="33"/>
  <c r="E110" i="7"/>
  <c r="R85" i="6"/>
  <c r="T78" i="6"/>
  <c r="T83" i="6"/>
  <c r="R82" i="6"/>
  <c r="R78" i="6"/>
  <c r="T84" i="6"/>
  <c r="W81" i="33"/>
  <c r="W80" i="33"/>
  <c r="T89" i="33"/>
  <c r="T78" i="33"/>
  <c r="R94" i="6"/>
  <c r="O87" i="6"/>
  <c r="Q80" i="6"/>
  <c r="J76" i="6"/>
  <c r="E86" i="33"/>
  <c r="O84" i="6"/>
  <c r="R83" i="6"/>
  <c r="T86" i="6"/>
  <c r="T85" i="6"/>
  <c r="R79" i="33"/>
  <c r="F82" i="6"/>
  <c r="G120" i="42" s="1"/>
  <c r="R81" i="33"/>
  <c r="G94" i="6"/>
  <c r="T95" i="6" s="1"/>
  <c r="O90" i="6"/>
  <c r="O81" i="6"/>
  <c r="R77" i="6"/>
  <c r="E80" i="33"/>
  <c r="F83" i="6"/>
  <c r="G121" i="42" s="1"/>
  <c r="O92" i="6"/>
  <c r="E84" i="33"/>
  <c r="E76" i="33"/>
  <c r="F87" i="6"/>
  <c r="R82" i="33"/>
  <c r="F80" i="6"/>
  <c r="O83" i="6"/>
  <c r="O80" i="6"/>
  <c r="O79" i="6"/>
  <c r="O78" i="6"/>
  <c r="T79" i="6"/>
  <c r="D77" i="6"/>
  <c r="D76" i="6"/>
  <c r="W88" i="6"/>
  <c r="O86" i="6"/>
  <c r="O85" i="6"/>
  <c r="O82" i="6"/>
  <c r="R79" i="6"/>
  <c r="R83" i="33"/>
  <c r="F89" i="6"/>
  <c r="F84" i="6"/>
  <c r="J85" i="6"/>
  <c r="W79" i="33"/>
  <c r="T81" i="6"/>
  <c r="S86" i="6"/>
  <c r="E79" i="33"/>
  <c r="E78" i="33"/>
  <c r="E81" i="33"/>
  <c r="R87" i="33"/>
  <c r="R80" i="33"/>
  <c r="G107" i="7"/>
  <c r="G107" i="6"/>
  <c r="T107" i="6" s="1"/>
  <c r="T80" i="6"/>
  <c r="W84" i="6"/>
  <c r="E82" i="33"/>
  <c r="T82" i="6"/>
  <c r="F77" i="6"/>
  <c r="J77" i="6"/>
  <c r="J78" i="6"/>
  <c r="W79" i="6" s="1"/>
  <c r="R81" i="6"/>
  <c r="O94" i="6"/>
  <c r="T89" i="6"/>
  <c r="E77" i="33"/>
  <c r="R84" i="6"/>
  <c r="R109" i="6"/>
  <c r="R89" i="33"/>
  <c r="R84" i="33"/>
  <c r="J82" i="6"/>
  <c r="W83" i="6" s="1"/>
  <c r="J81" i="6"/>
  <c r="J80" i="6"/>
  <c r="W87" i="33"/>
  <c r="O77" i="6"/>
  <c r="R80" i="6"/>
  <c r="E83" i="33"/>
  <c r="E88" i="33"/>
  <c r="O93" i="6"/>
  <c r="F79" i="6"/>
  <c r="F81" i="6"/>
  <c r="T87" i="6"/>
  <c r="O88" i="6"/>
  <c r="E85" i="33"/>
  <c r="R77" i="33"/>
  <c r="E87" i="33"/>
  <c r="R87" i="6"/>
  <c r="D54" i="37"/>
  <c r="D78" i="6"/>
  <c r="E116" i="42" l="1"/>
  <c r="E118" i="42"/>
  <c r="G118" i="42"/>
  <c r="G119" i="42"/>
  <c r="E114" i="42"/>
  <c r="S79" i="6"/>
  <c r="G117" i="42"/>
  <c r="S77" i="6"/>
  <c r="G115" i="42"/>
  <c r="S85" i="6"/>
  <c r="G122" i="42"/>
  <c r="S89" i="6"/>
  <c r="G127" i="42"/>
  <c r="E115" i="42"/>
  <c r="S87" i="6"/>
  <c r="G125" i="42"/>
  <c r="W93" i="6"/>
  <c r="W92" i="6"/>
  <c r="W90" i="6"/>
  <c r="W80" i="6"/>
  <c r="S90" i="6"/>
  <c r="S88" i="6"/>
  <c r="S78" i="6"/>
  <c r="W77" i="6"/>
  <c r="S84" i="6"/>
  <c r="Q78" i="6"/>
  <c r="G109" i="6"/>
  <c r="G110" i="6"/>
  <c r="B109" i="7"/>
  <c r="H109" i="7" s="1"/>
  <c r="B109" i="6"/>
  <c r="B107" i="32"/>
  <c r="H107" i="32" s="1"/>
  <c r="B105" i="33"/>
  <c r="H105" i="33" s="1"/>
  <c r="Y108" i="6"/>
  <c r="S83" i="6"/>
  <c r="T83" i="33"/>
  <c r="Q77" i="6"/>
  <c r="R91" i="33"/>
  <c r="T86" i="33"/>
  <c r="T85" i="33"/>
  <c r="S81" i="6"/>
  <c r="G106" i="32"/>
  <c r="G104" i="33"/>
  <c r="G108" i="7"/>
  <c r="G108" i="6"/>
  <c r="T108" i="6" s="1"/>
  <c r="J88" i="33"/>
  <c r="W82" i="33"/>
  <c r="T90" i="33"/>
  <c r="S80" i="6"/>
  <c r="S82" i="6"/>
  <c r="D88" i="6"/>
  <c r="E126" i="42" s="1"/>
  <c r="W83" i="33"/>
  <c r="W81" i="6"/>
  <c r="W82" i="6"/>
  <c r="W78" i="6"/>
  <c r="W86" i="6"/>
  <c r="W85" i="6"/>
  <c r="T94" i="6"/>
  <c r="Q79" i="6"/>
  <c r="F91" i="6"/>
  <c r="S91" i="6" l="1"/>
  <c r="G129" i="42"/>
  <c r="G105" i="33"/>
  <c r="G109" i="7"/>
  <c r="G107" i="32"/>
  <c r="G108" i="32"/>
  <c r="T110" i="6"/>
  <c r="G106" i="33"/>
  <c r="G110" i="7"/>
  <c r="O109" i="6"/>
  <c r="O110" i="6"/>
  <c r="Y109" i="6"/>
  <c r="T88" i="33"/>
  <c r="R94" i="33"/>
  <c r="T93" i="33"/>
  <c r="T87" i="33"/>
  <c r="T79" i="33"/>
  <c r="T109" i="6"/>
  <c r="F92" i="6"/>
  <c r="R92" i="33"/>
  <c r="G130" i="42" l="1"/>
  <c r="F106" i="32"/>
  <c r="F93" i="6"/>
  <c r="R93" i="33"/>
  <c r="F107" i="7"/>
  <c r="F107" i="6"/>
  <c r="S92" i="6"/>
  <c r="T91" i="33"/>
  <c r="T94" i="33"/>
  <c r="F94" i="6"/>
  <c r="S95" i="6" s="1"/>
  <c r="G132" i="42" l="1"/>
  <c r="G131" i="42"/>
  <c r="F108" i="7"/>
  <c r="F108" i="6"/>
  <c r="S108" i="6" s="1"/>
  <c r="F104" i="33"/>
  <c r="Y110" i="6"/>
  <c r="F105" i="33"/>
  <c r="S107" i="6"/>
  <c r="T92" i="33"/>
  <c r="S94" i="6"/>
  <c r="S93" i="6"/>
  <c r="F107" i="32" l="1"/>
  <c r="F109" i="6"/>
  <c r="S109" i="6" s="1"/>
  <c r="F109" i="7"/>
  <c r="F108" i="32"/>
  <c r="F110" i="6" l="1"/>
  <c r="S110" i="6" s="1"/>
  <c r="F106" i="33"/>
  <c r="F110" i="7"/>
  <c r="W89" i="33" l="1"/>
  <c r="W88" i="33" l="1"/>
  <c r="U94" i="29" l="1"/>
  <c r="S94" i="33"/>
  <c r="U94" i="33" s="1"/>
  <c r="S93" i="33" l="1"/>
  <c r="U93" i="33" s="1"/>
  <c r="U93" i="29"/>
  <c r="S77" i="33"/>
  <c r="U77" i="33" s="1"/>
  <c r="U77" i="29"/>
  <c r="S86" i="33"/>
  <c r="U86" i="33" s="1"/>
  <c r="U86" i="29"/>
  <c r="S79" i="33"/>
  <c r="U79" i="33" s="1"/>
  <c r="U79" i="29"/>
  <c r="U75" i="29"/>
  <c r="S81" i="33"/>
  <c r="U81" i="33" s="1"/>
  <c r="U81" i="29"/>
  <c r="S84" i="33"/>
  <c r="U84" i="33" s="1"/>
  <c r="U84" i="29"/>
  <c r="S91" i="33"/>
  <c r="U91" i="33" s="1"/>
  <c r="U91" i="29"/>
  <c r="S82" i="33"/>
  <c r="U82" i="33" s="1"/>
  <c r="U82" i="29"/>
  <c r="S78" i="33"/>
  <c r="U78" i="33" s="1"/>
  <c r="U78" i="29"/>
  <c r="S85" i="33"/>
  <c r="U85" i="33" s="1"/>
  <c r="U85" i="29"/>
  <c r="S76" i="33"/>
  <c r="U76" i="33" s="1"/>
  <c r="U76" i="29"/>
  <c r="U73" i="29"/>
  <c r="S88" i="33"/>
  <c r="U88" i="33" s="1"/>
  <c r="U88" i="29"/>
  <c r="S80" i="33"/>
  <c r="U80" i="33" s="1"/>
  <c r="U80" i="29"/>
  <c r="S87" i="33"/>
  <c r="U87" i="33" s="1"/>
  <c r="U87" i="29"/>
  <c r="S90" i="33"/>
  <c r="U90" i="33" s="1"/>
  <c r="U90" i="29"/>
  <c r="S92" i="33"/>
  <c r="U92" i="33" s="1"/>
  <c r="U92" i="29"/>
  <c r="S89" i="33"/>
  <c r="U89" i="33" s="1"/>
  <c r="U89" i="29"/>
  <c r="S83" i="33"/>
  <c r="U83" i="33" s="1"/>
  <c r="U83" i="29"/>
  <c r="U74" i="29"/>
  <c r="U72" i="29"/>
  <c r="K92" i="33" l="1"/>
  <c r="U70" i="29" l="1"/>
  <c r="U71" i="29"/>
  <c r="U69" i="29" l="1"/>
  <c r="U68" i="29" l="1"/>
  <c r="U67" i="29" l="1"/>
  <c r="U65" i="29"/>
  <c r="U64" i="29" l="1"/>
  <c r="U66" i="29"/>
  <c r="U63" i="29" l="1"/>
  <c r="U62" i="29" l="1"/>
  <c r="U61" i="29" l="1"/>
  <c r="U60" i="29" l="1"/>
  <c r="AA59" i="29" l="1"/>
  <c r="U59" i="29"/>
  <c r="AU59" i="29" l="1"/>
  <c r="AA58" i="29"/>
  <c r="U58" i="29"/>
  <c r="C22" i="34" l="1"/>
  <c r="AA57" i="29"/>
  <c r="U57" i="29"/>
  <c r="AU58" i="29"/>
  <c r="C21" i="34" l="1"/>
  <c r="AU57" i="29"/>
  <c r="AA56" i="29"/>
  <c r="U56" i="29"/>
  <c r="C20" i="34" l="1"/>
  <c r="AU56" i="29"/>
  <c r="AA55" i="29"/>
  <c r="U55" i="29"/>
  <c r="C19" i="34" l="1"/>
  <c r="AA54" i="29"/>
  <c r="U54" i="29"/>
  <c r="AU55" i="29"/>
  <c r="C18" i="34" l="1"/>
  <c r="AA53" i="29"/>
  <c r="U53" i="29"/>
  <c r="AU54" i="29"/>
  <c r="C17" i="34" l="1"/>
  <c r="AU53" i="29"/>
  <c r="AA52" i="29"/>
  <c r="U52" i="29"/>
  <c r="C16" i="34" l="1"/>
  <c r="AU52" i="29"/>
  <c r="AA51" i="29"/>
  <c r="U51" i="29"/>
  <c r="C15" i="34" l="1"/>
  <c r="AU51" i="29"/>
  <c r="AA50" i="29"/>
  <c r="U50" i="29"/>
  <c r="C14" i="34" l="1"/>
  <c r="AA49" i="29"/>
  <c r="U49" i="29"/>
  <c r="AU50" i="29"/>
  <c r="C13" i="34" l="1"/>
  <c r="AA48" i="29"/>
  <c r="U48" i="29"/>
  <c r="AU49" i="29"/>
  <c r="C12" i="34" l="1"/>
  <c r="AU48" i="29"/>
  <c r="C11" i="34" l="1"/>
  <c r="B45" i="37" l="1"/>
  <c r="C45" i="37"/>
  <c r="E45" i="37" l="1"/>
  <c r="F45" i="37"/>
  <c r="AF88" i="33"/>
  <c r="AF87" i="33"/>
  <c r="AF79" i="33"/>
  <c r="AF90" i="33"/>
  <c r="AF84" i="33"/>
  <c r="AF76" i="33"/>
  <c r="AF78" i="33"/>
  <c r="AF93" i="33"/>
  <c r="AF85" i="33"/>
  <c r="AE90" i="33" l="1"/>
  <c r="AE85" i="33"/>
  <c r="H79" i="33"/>
  <c r="AE87" i="33"/>
  <c r="H87" i="33"/>
  <c r="AE84" i="33"/>
  <c r="AE79" i="33"/>
  <c r="AE88" i="33"/>
  <c r="AE76" i="33"/>
  <c r="H78" i="33"/>
  <c r="AF92" i="33"/>
  <c r="I90" i="6" l="1"/>
  <c r="I84" i="6"/>
  <c r="I92" i="6"/>
  <c r="I85" i="6"/>
  <c r="I87" i="6"/>
  <c r="I88" i="6"/>
  <c r="I93" i="6"/>
  <c r="D48" i="37"/>
  <c r="H84" i="33"/>
  <c r="AM63" i="29"/>
  <c r="AQ76" i="33"/>
  <c r="AM76" i="33" s="1"/>
  <c r="AM76" i="29"/>
  <c r="I79" i="6"/>
  <c r="AG87" i="29"/>
  <c r="AD87" i="33"/>
  <c r="AG87" i="33" s="1"/>
  <c r="H65" i="5"/>
  <c r="AG62" i="29"/>
  <c r="AD78" i="33"/>
  <c r="AG67" i="29"/>
  <c r="AM65" i="29"/>
  <c r="H63" i="5"/>
  <c r="AG85" i="29"/>
  <c r="AD85" i="33"/>
  <c r="AG85" i="33" s="1"/>
  <c r="I108" i="6"/>
  <c r="AG71" i="29"/>
  <c r="AQ79" i="33"/>
  <c r="AM79" i="33" s="1"/>
  <c r="AM79" i="29"/>
  <c r="AM64" i="29"/>
  <c r="AG79" i="29"/>
  <c r="AD79" i="33"/>
  <c r="AG79" i="33" s="1"/>
  <c r="AG60" i="29"/>
  <c r="AG84" i="29"/>
  <c r="AD84" i="33"/>
  <c r="AG84" i="33" s="1"/>
  <c r="C84" i="6"/>
  <c r="H69" i="5"/>
  <c r="AG65" i="29"/>
  <c r="AD93" i="33"/>
  <c r="H62" i="5"/>
  <c r="Z65" i="29"/>
  <c r="C78" i="6"/>
  <c r="C54" i="37"/>
  <c r="H78" i="5"/>
  <c r="H72" i="5"/>
  <c r="Z63" i="29"/>
  <c r="H60" i="5"/>
  <c r="C79" i="6"/>
  <c r="H79" i="5"/>
  <c r="AE93" i="33"/>
  <c r="AM62" i="29"/>
  <c r="AM67" i="29"/>
  <c r="Z64" i="29"/>
  <c r="AG63" i="29"/>
  <c r="AG90" i="29"/>
  <c r="AD90" i="33"/>
  <c r="AG90" i="33" s="1"/>
  <c r="C87" i="6"/>
  <c r="F84" i="33"/>
  <c r="Z69" i="29"/>
  <c r="I76" i="6"/>
  <c r="Z62" i="29"/>
  <c r="F78" i="33"/>
  <c r="Z78" i="29"/>
  <c r="AG64" i="29"/>
  <c r="Z72" i="29"/>
  <c r="Z60" i="29"/>
  <c r="C85" i="6"/>
  <c r="F79" i="33"/>
  <c r="Z79" i="29"/>
  <c r="C76" i="6"/>
  <c r="H76" i="5"/>
  <c r="H67" i="5"/>
  <c r="AM60" i="29"/>
  <c r="AE92" i="33"/>
  <c r="H64" i="5"/>
  <c r="F87" i="33"/>
  <c r="H85" i="33"/>
  <c r="AG88" i="29"/>
  <c r="AD88" i="33"/>
  <c r="AG88" i="33" s="1"/>
  <c r="AD92" i="33"/>
  <c r="AG76" i="29"/>
  <c r="AD76" i="33"/>
  <c r="AG76" i="33" s="1"/>
  <c r="I78" i="6"/>
  <c r="F85" i="33"/>
  <c r="F76" i="33"/>
  <c r="Z76" i="29"/>
  <c r="Z67" i="29"/>
  <c r="C93" i="6"/>
  <c r="J82" i="33"/>
  <c r="F93" i="33"/>
  <c r="D82" i="6"/>
  <c r="E120" i="42" s="1"/>
  <c r="B48" i="37"/>
  <c r="H7" i="5"/>
  <c r="F48" i="37"/>
  <c r="Z7" i="29"/>
  <c r="E48" i="37"/>
  <c r="D123" i="42" l="1"/>
  <c r="D122" i="42"/>
  <c r="D131" i="42"/>
  <c r="D117" i="42"/>
  <c r="D114" i="42"/>
  <c r="D125" i="42"/>
  <c r="D116" i="42"/>
  <c r="V93" i="6"/>
  <c r="V88" i="6"/>
  <c r="V85" i="6"/>
  <c r="M79" i="5"/>
  <c r="K84" i="5"/>
  <c r="K90" i="5"/>
  <c r="K88" i="5"/>
  <c r="K87" i="5"/>
  <c r="K93" i="5"/>
  <c r="P85" i="6"/>
  <c r="AG69" i="29"/>
  <c r="K43" i="5"/>
  <c r="M43" i="5"/>
  <c r="D51" i="37"/>
  <c r="AL43" i="29"/>
  <c r="AT43" i="29"/>
  <c r="D45" i="37"/>
  <c r="AT69" i="29"/>
  <c r="B32" i="34" s="1"/>
  <c r="Z76" i="33"/>
  <c r="AL67" i="29"/>
  <c r="H76" i="33"/>
  <c r="AM69" i="29"/>
  <c r="AT62" i="29"/>
  <c r="B25" i="34" s="1"/>
  <c r="AG92" i="29"/>
  <c r="AP84" i="33"/>
  <c r="AL84" i="29"/>
  <c r="M67" i="5"/>
  <c r="AT79" i="29"/>
  <c r="B42" i="34" s="1"/>
  <c r="L42" i="34" s="1"/>
  <c r="AG93" i="29"/>
  <c r="M63" i="5"/>
  <c r="AL93" i="29"/>
  <c r="AP93" i="33"/>
  <c r="AL93" i="33" s="1"/>
  <c r="Z71" i="29"/>
  <c r="AL90" i="29"/>
  <c r="AP90" i="33"/>
  <c r="AL90" i="33" s="1"/>
  <c r="AP79" i="33"/>
  <c r="AL79" i="29"/>
  <c r="AT78" i="29"/>
  <c r="B41" i="34" s="1"/>
  <c r="L41" i="34" s="1"/>
  <c r="AT65" i="29"/>
  <c r="B28" i="34" s="1"/>
  <c r="AM87" i="29"/>
  <c r="AQ87" i="33"/>
  <c r="AM87" i="33" s="1"/>
  <c r="P79" i="6"/>
  <c r="H79" i="6"/>
  <c r="K108" i="5"/>
  <c r="K108" i="6" s="1"/>
  <c r="AT72" i="29"/>
  <c r="B35" i="34" s="1"/>
  <c r="AG92" i="33"/>
  <c r="H76" i="6"/>
  <c r="Z79" i="33"/>
  <c r="AT63" i="29"/>
  <c r="B26" i="34" s="1"/>
  <c r="AG93" i="33"/>
  <c r="V79" i="6"/>
  <c r="H71" i="5"/>
  <c r="AL71" i="29"/>
  <c r="K79" i="5"/>
  <c r="AM84" i="29"/>
  <c r="AQ84" i="33"/>
  <c r="AM84" i="33" s="1"/>
  <c r="AT60" i="29"/>
  <c r="B23" i="34" s="1"/>
  <c r="AL63" i="29"/>
  <c r="I107" i="6"/>
  <c r="V107" i="6" s="1"/>
  <c r="AT76" i="29"/>
  <c r="B39" i="34" s="1"/>
  <c r="L39" i="34" s="1"/>
  <c r="AM71" i="29"/>
  <c r="AQ85" i="33"/>
  <c r="AM85" i="33" s="1"/>
  <c r="AM85" i="29"/>
  <c r="AT67" i="29"/>
  <c r="B30" i="34" s="1"/>
  <c r="Z78" i="33"/>
  <c r="H78" i="6"/>
  <c r="K67" i="5"/>
  <c r="AL87" i="29"/>
  <c r="AP87" i="33"/>
  <c r="K63" i="5"/>
  <c r="AP88" i="33"/>
  <c r="AL88" i="33" s="1"/>
  <c r="AL88" i="29"/>
  <c r="K71" i="5"/>
  <c r="J81" i="33"/>
  <c r="D81" i="6"/>
  <c r="H16" i="5"/>
  <c r="Z16" i="29"/>
  <c r="AF91" i="33"/>
  <c r="AF81" i="33"/>
  <c r="AF86" i="33"/>
  <c r="AF83" i="33"/>
  <c r="AF77" i="33"/>
  <c r="AF94" i="33"/>
  <c r="AF80" i="33"/>
  <c r="AF89" i="33"/>
  <c r="AF82" i="33"/>
  <c r="M62" i="5" l="1"/>
  <c r="M64" i="5"/>
  <c r="E119" i="42"/>
  <c r="V79" i="5"/>
  <c r="O79" i="5"/>
  <c r="R79" i="5"/>
  <c r="I94" i="6"/>
  <c r="Y79" i="5"/>
  <c r="Q79" i="5"/>
  <c r="U79" i="5"/>
  <c r="P79" i="5"/>
  <c r="Z79" i="5"/>
  <c r="T79" i="5"/>
  <c r="W79" i="5"/>
  <c r="S79" i="5"/>
  <c r="Y63" i="5"/>
  <c r="M65" i="5"/>
  <c r="M69" i="5"/>
  <c r="U67" i="5"/>
  <c r="K85" i="5"/>
  <c r="I83" i="6"/>
  <c r="I89" i="6"/>
  <c r="V89" i="6" s="1"/>
  <c r="M72" i="5"/>
  <c r="I86" i="6"/>
  <c r="V87" i="6" s="1"/>
  <c r="K93" i="6"/>
  <c r="K87" i="6"/>
  <c r="K90" i="6"/>
  <c r="K84" i="6"/>
  <c r="I82" i="6"/>
  <c r="K92" i="5"/>
  <c r="I91" i="6"/>
  <c r="V91" i="6" s="1"/>
  <c r="U63" i="5"/>
  <c r="I81" i="6"/>
  <c r="K88" i="6"/>
  <c r="H126" i="42" s="1"/>
  <c r="AT79" i="33"/>
  <c r="Y67" i="5"/>
  <c r="Z43" i="5"/>
  <c r="Q43" i="5"/>
  <c r="S43" i="5"/>
  <c r="T43" i="5"/>
  <c r="P43" i="5"/>
  <c r="V43" i="5"/>
  <c r="U43" i="5"/>
  <c r="R43" i="5"/>
  <c r="O43" i="5"/>
  <c r="W43" i="5"/>
  <c r="X43" i="5"/>
  <c r="Y43" i="5"/>
  <c r="H80" i="33"/>
  <c r="H86" i="33"/>
  <c r="T64" i="5"/>
  <c r="K76" i="5"/>
  <c r="AD77" i="33"/>
  <c r="AD82" i="33"/>
  <c r="K60" i="5"/>
  <c r="V108" i="6"/>
  <c r="M60" i="5"/>
  <c r="Y60" i="5" s="1"/>
  <c r="K72" i="5"/>
  <c r="U79" i="6"/>
  <c r="AL65" i="29"/>
  <c r="Q42" i="34"/>
  <c r="Z67" i="5"/>
  <c r="O67" i="5"/>
  <c r="Q67" i="5"/>
  <c r="W67" i="5"/>
  <c r="R67" i="5"/>
  <c r="S67" i="5"/>
  <c r="T67" i="5"/>
  <c r="P67" i="5"/>
  <c r="V67" i="5"/>
  <c r="K62" i="5"/>
  <c r="AL85" i="29"/>
  <c r="AP85" i="33"/>
  <c r="K69" i="5"/>
  <c r="I109" i="6"/>
  <c r="V109" i="6" s="1"/>
  <c r="AM78" i="29"/>
  <c r="AQ78" i="33"/>
  <c r="I77" i="6"/>
  <c r="I80" i="6"/>
  <c r="M71" i="5"/>
  <c r="AL64" i="29"/>
  <c r="AL72" i="29"/>
  <c r="AG72" i="29"/>
  <c r="AL79" i="33"/>
  <c r="AL62" i="29"/>
  <c r="AD81" i="33"/>
  <c r="H77" i="33"/>
  <c r="H83" i="33"/>
  <c r="AM72" i="29"/>
  <c r="X67" i="5"/>
  <c r="AD83" i="33"/>
  <c r="AD94" i="33"/>
  <c r="AD89" i="33"/>
  <c r="AD80" i="33"/>
  <c r="R62" i="5"/>
  <c r="K64" i="5"/>
  <c r="AL92" i="29"/>
  <c r="AP92" i="33"/>
  <c r="AL92" i="33" s="1"/>
  <c r="AL78" i="29"/>
  <c r="AP78" i="33"/>
  <c r="X63" i="5"/>
  <c r="T63" i="5"/>
  <c r="W63" i="5"/>
  <c r="R63" i="5"/>
  <c r="S63" i="5"/>
  <c r="Q63" i="5"/>
  <c r="O63" i="5"/>
  <c r="Z63" i="5"/>
  <c r="V63" i="5"/>
  <c r="P63" i="5"/>
  <c r="M76" i="5"/>
  <c r="K61" i="5"/>
  <c r="Z61" i="29"/>
  <c r="AD86" i="33"/>
  <c r="K107" i="5"/>
  <c r="K107" i="6" s="1"/>
  <c r="H82" i="33"/>
  <c r="H81" i="33"/>
  <c r="AL87" i="33"/>
  <c r="AL76" i="29"/>
  <c r="AP76" i="33"/>
  <c r="AT76" i="33" s="1"/>
  <c r="C106" i="32"/>
  <c r="C108" i="7"/>
  <c r="C104" i="33"/>
  <c r="C108" i="6"/>
  <c r="AL60" i="29"/>
  <c r="K79" i="6"/>
  <c r="H117" i="42" s="1"/>
  <c r="X79" i="5"/>
  <c r="AE78" i="33"/>
  <c r="AG78" i="33" s="1"/>
  <c r="AG78" i="29"/>
  <c r="AT64" i="29"/>
  <c r="B27" i="34" s="1"/>
  <c r="K65" i="5"/>
  <c r="M78" i="5"/>
  <c r="K78" i="5"/>
  <c r="AT71" i="29"/>
  <c r="B34" i="34" s="1"/>
  <c r="AL84" i="33"/>
  <c r="AL61" i="29"/>
  <c r="H61" i="5"/>
  <c r="AL69" i="29"/>
  <c r="AD91" i="33"/>
  <c r="Q81" i="6"/>
  <c r="W92" i="33"/>
  <c r="Q82" i="6"/>
  <c r="Z10" i="29"/>
  <c r="H17" i="5"/>
  <c r="Z9" i="29"/>
  <c r="Z12" i="29"/>
  <c r="Z11" i="29"/>
  <c r="H14" i="5"/>
  <c r="H9" i="5"/>
  <c r="H12" i="5"/>
  <c r="H11" i="5"/>
  <c r="Z14" i="29"/>
  <c r="H15" i="5"/>
  <c r="H13" i="5"/>
  <c r="Z8" i="29"/>
  <c r="H10" i="5"/>
  <c r="Z17" i="29"/>
  <c r="Z15" i="29"/>
  <c r="Z13" i="29"/>
  <c r="H8" i="5"/>
  <c r="T62" i="5" l="1"/>
  <c r="V95" i="6"/>
  <c r="S62" i="5"/>
  <c r="V62" i="5"/>
  <c r="Q69" i="5"/>
  <c r="U69" i="5"/>
  <c r="R69" i="5"/>
  <c r="P62" i="5"/>
  <c r="O62" i="5"/>
  <c r="Y62" i="5"/>
  <c r="Y64" i="5"/>
  <c r="Z62" i="5"/>
  <c r="P64" i="5"/>
  <c r="U62" i="5"/>
  <c r="W62" i="5"/>
  <c r="Q62" i="5"/>
  <c r="Z64" i="5"/>
  <c r="P69" i="5"/>
  <c r="Z69" i="5"/>
  <c r="W64" i="5"/>
  <c r="Q64" i="5"/>
  <c r="V94" i="6"/>
  <c r="W69" i="5"/>
  <c r="T69" i="5"/>
  <c r="V64" i="5"/>
  <c r="S64" i="5"/>
  <c r="U64" i="5"/>
  <c r="H131" i="42"/>
  <c r="Z65" i="5"/>
  <c r="Y69" i="5"/>
  <c r="V69" i="5"/>
  <c r="O69" i="5"/>
  <c r="S69" i="5"/>
  <c r="O64" i="5"/>
  <c r="R64" i="5"/>
  <c r="S65" i="5"/>
  <c r="L87" i="6"/>
  <c r="H125" i="42"/>
  <c r="L84" i="6"/>
  <c r="H122" i="42"/>
  <c r="L90" i="6"/>
  <c r="H128" i="42"/>
  <c r="O65" i="5"/>
  <c r="P65" i="5"/>
  <c r="W65" i="5"/>
  <c r="T65" i="5"/>
  <c r="Y65" i="5"/>
  <c r="U65" i="5"/>
  <c r="V65" i="5"/>
  <c r="Q65" i="5"/>
  <c r="R65" i="5"/>
  <c r="V86" i="6"/>
  <c r="K94" i="5"/>
  <c r="P72" i="5"/>
  <c r="V92" i="6"/>
  <c r="V90" i="6"/>
  <c r="T72" i="5"/>
  <c r="Q72" i="5"/>
  <c r="X107" i="6"/>
  <c r="V83" i="6"/>
  <c r="U72" i="5"/>
  <c r="Y72" i="5"/>
  <c r="V72" i="5"/>
  <c r="W72" i="5"/>
  <c r="V84" i="6"/>
  <c r="S72" i="5"/>
  <c r="R72" i="5"/>
  <c r="Z72" i="5"/>
  <c r="O72" i="5"/>
  <c r="K75" i="5"/>
  <c r="Y76" i="5"/>
  <c r="K81" i="5"/>
  <c r="Y78" i="5"/>
  <c r="K89" i="5"/>
  <c r="X88" i="6"/>
  <c r="L88" i="6"/>
  <c r="L93" i="6"/>
  <c r="X71" i="5"/>
  <c r="K70" i="5"/>
  <c r="K92" i="6"/>
  <c r="K85" i="6"/>
  <c r="H123" i="42" s="1"/>
  <c r="K86" i="5"/>
  <c r="K83" i="5"/>
  <c r="K91" i="5"/>
  <c r="K82" i="5"/>
  <c r="V82" i="6"/>
  <c r="J90" i="33"/>
  <c r="J89" i="33"/>
  <c r="AL42" i="29"/>
  <c r="D90" i="6"/>
  <c r="E128" i="42" s="1"/>
  <c r="K42" i="5"/>
  <c r="H42" i="5"/>
  <c r="D89" i="6"/>
  <c r="E127" i="42" s="1"/>
  <c r="Z42" i="29"/>
  <c r="AM61" i="29"/>
  <c r="G54" i="37"/>
  <c r="X78" i="5"/>
  <c r="K78" i="6"/>
  <c r="H116" i="42" s="1"/>
  <c r="X65" i="5"/>
  <c r="AL75" i="29"/>
  <c r="H74" i="5"/>
  <c r="Z66" i="29"/>
  <c r="AL78" i="33"/>
  <c r="AG58" i="29"/>
  <c r="C83" i="6"/>
  <c r="D121" i="42" s="1"/>
  <c r="Z70" i="29"/>
  <c r="Z77" i="29"/>
  <c r="F77" i="33"/>
  <c r="AL73" i="29"/>
  <c r="V80" i="6"/>
  <c r="AM78" i="33"/>
  <c r="AL74" i="29"/>
  <c r="K66" i="5"/>
  <c r="K59" i="5"/>
  <c r="X69" i="5"/>
  <c r="X72" i="5"/>
  <c r="AL81" i="29"/>
  <c r="AP81" i="33"/>
  <c r="AL77" i="29"/>
  <c r="AP77" i="33"/>
  <c r="AL58" i="29"/>
  <c r="AL80" i="29"/>
  <c r="AP80" i="33"/>
  <c r="Z74" i="29"/>
  <c r="AL86" i="29"/>
  <c r="AP86" i="33"/>
  <c r="H73" i="5"/>
  <c r="K68" i="5"/>
  <c r="C81" i="6"/>
  <c r="H81" i="5"/>
  <c r="F83" i="33"/>
  <c r="H77" i="5"/>
  <c r="C77" i="6"/>
  <c r="D115" i="42" s="1"/>
  <c r="F80" i="33"/>
  <c r="Z80" i="29"/>
  <c r="K73" i="5"/>
  <c r="U71" i="5"/>
  <c r="V77" i="6"/>
  <c r="V78" i="6"/>
  <c r="AL70" i="29"/>
  <c r="AL59" i="29"/>
  <c r="H68" i="5"/>
  <c r="K77" i="5"/>
  <c r="K58" i="5"/>
  <c r="W78" i="5"/>
  <c r="Z78" i="5"/>
  <c r="R78" i="5"/>
  <c r="T78" i="5"/>
  <c r="Q78" i="5"/>
  <c r="O78" i="5"/>
  <c r="S78" i="5"/>
  <c r="V78" i="5"/>
  <c r="P78" i="5"/>
  <c r="U78" i="5"/>
  <c r="AL76" i="33"/>
  <c r="K109" i="5"/>
  <c r="K109" i="6" s="1"/>
  <c r="X109" i="6" s="1"/>
  <c r="C82" i="6"/>
  <c r="D120" i="42" s="1"/>
  <c r="H82" i="5"/>
  <c r="Z59" i="29"/>
  <c r="I59" i="29"/>
  <c r="Z73" i="29"/>
  <c r="AT61" i="29"/>
  <c r="B24" i="34" s="1"/>
  <c r="S76" i="5"/>
  <c r="Z76" i="5"/>
  <c r="T76" i="5"/>
  <c r="Q76" i="5"/>
  <c r="R76" i="5"/>
  <c r="W76" i="5"/>
  <c r="O76" i="5"/>
  <c r="V76" i="5"/>
  <c r="P76" i="5"/>
  <c r="U76" i="5"/>
  <c r="X64" i="5"/>
  <c r="AL68" i="29"/>
  <c r="F81" i="33"/>
  <c r="Z81" i="29"/>
  <c r="AL89" i="29"/>
  <c r="AP89" i="33"/>
  <c r="AL89" i="33" s="1"/>
  <c r="C80" i="6"/>
  <c r="H80" i="5"/>
  <c r="P71" i="5"/>
  <c r="W71" i="5"/>
  <c r="T71" i="5"/>
  <c r="R71" i="5"/>
  <c r="Q71" i="5"/>
  <c r="O71" i="5"/>
  <c r="Z71" i="5"/>
  <c r="S71" i="5"/>
  <c r="V71" i="5"/>
  <c r="Y71" i="5"/>
  <c r="AL83" i="29"/>
  <c r="AP83" i="33"/>
  <c r="AL91" i="29"/>
  <c r="AP91" i="33"/>
  <c r="AL91" i="33" s="1"/>
  <c r="X62" i="5"/>
  <c r="X108" i="6"/>
  <c r="X60" i="5"/>
  <c r="K76" i="6"/>
  <c r="H114" i="42" s="1"/>
  <c r="X76" i="5"/>
  <c r="Z75" i="29"/>
  <c r="Z68" i="29"/>
  <c r="C86" i="6"/>
  <c r="D124" i="42" s="1"/>
  <c r="Z58" i="29"/>
  <c r="I58" i="29"/>
  <c r="I110" i="6"/>
  <c r="V110" i="6" s="1"/>
  <c r="M61" i="5"/>
  <c r="L79" i="6"/>
  <c r="M79" i="6" s="1"/>
  <c r="F82" i="33"/>
  <c r="Z82" i="29"/>
  <c r="H66" i="5"/>
  <c r="H59" i="5"/>
  <c r="AG59" i="29"/>
  <c r="AP94" i="33"/>
  <c r="AL94" i="33" s="1"/>
  <c r="AL94" i="29"/>
  <c r="AG61" i="29"/>
  <c r="H70" i="5"/>
  <c r="AT78" i="33"/>
  <c r="K74" i="5"/>
  <c r="AL66" i="29"/>
  <c r="AL85" i="33"/>
  <c r="V81" i="6"/>
  <c r="T60" i="5"/>
  <c r="S60" i="5"/>
  <c r="R60" i="5"/>
  <c r="Q60" i="5"/>
  <c r="W60" i="5"/>
  <c r="O60" i="5"/>
  <c r="Z60" i="5"/>
  <c r="V60" i="5"/>
  <c r="P60" i="5"/>
  <c r="U60" i="5"/>
  <c r="H75" i="5"/>
  <c r="F86" i="33"/>
  <c r="H58" i="5"/>
  <c r="K80" i="5"/>
  <c r="AL82" i="29"/>
  <c r="AP82" i="33"/>
  <c r="K94" i="6" l="1"/>
  <c r="H130" i="42"/>
  <c r="D119" i="42"/>
  <c r="D118" i="42"/>
  <c r="M82" i="5"/>
  <c r="M80" i="5"/>
  <c r="M73" i="5"/>
  <c r="K86" i="6"/>
  <c r="H124" i="42" s="1"/>
  <c r="K82" i="6"/>
  <c r="H120" i="42" s="1"/>
  <c r="L92" i="6"/>
  <c r="X93" i="6"/>
  <c r="Y107" i="6"/>
  <c r="Y88" i="6"/>
  <c r="K81" i="6"/>
  <c r="K91" i="6"/>
  <c r="H129" i="42" s="1"/>
  <c r="K83" i="6"/>
  <c r="H121" i="42" s="1"/>
  <c r="X85" i="6"/>
  <c r="L85" i="6"/>
  <c r="Y85" i="6" s="1"/>
  <c r="K89" i="6"/>
  <c r="H127" i="42" s="1"/>
  <c r="Q89" i="6"/>
  <c r="Z41" i="29"/>
  <c r="H41" i="5"/>
  <c r="Q90" i="6"/>
  <c r="D91" i="6"/>
  <c r="E129" i="42" s="1"/>
  <c r="AT42" i="29"/>
  <c r="K41" i="5"/>
  <c r="M42" i="5"/>
  <c r="J91" i="33"/>
  <c r="AL41" i="29"/>
  <c r="AM80" i="29"/>
  <c r="AQ80" i="33"/>
  <c r="AM70" i="29"/>
  <c r="M66" i="5"/>
  <c r="Z82" i="33"/>
  <c r="AT82" i="33" s="1"/>
  <c r="Z61" i="5"/>
  <c r="T61" i="5"/>
  <c r="R61" i="5"/>
  <c r="W61" i="5"/>
  <c r="S61" i="5"/>
  <c r="Q61" i="5"/>
  <c r="O61" i="5"/>
  <c r="V61" i="5"/>
  <c r="P61" i="5"/>
  <c r="Y61" i="5"/>
  <c r="H57" i="5"/>
  <c r="H80" i="6"/>
  <c r="P80" i="6"/>
  <c r="X61" i="5"/>
  <c r="AE86" i="33"/>
  <c r="AG86" i="33" s="1"/>
  <c r="AG86" i="29"/>
  <c r="AL80" i="33"/>
  <c r="Z77" i="33"/>
  <c r="AT77" i="33" s="1"/>
  <c r="M74" i="5"/>
  <c r="AG66" i="29"/>
  <c r="AM82" i="29"/>
  <c r="AQ82" i="33"/>
  <c r="AM66" i="29"/>
  <c r="AM74" i="29"/>
  <c r="K110" i="5"/>
  <c r="K110" i="6" s="1"/>
  <c r="X110" i="6" s="1"/>
  <c r="AM68" i="29"/>
  <c r="AG57" i="29"/>
  <c r="M70" i="5"/>
  <c r="AT82" i="29"/>
  <c r="B45" i="34" s="1"/>
  <c r="L45" i="34" s="1"/>
  <c r="C109" i="6"/>
  <c r="P109" i="6" s="1"/>
  <c r="C107" i="32"/>
  <c r="C105" i="33"/>
  <c r="C109" i="7"/>
  <c r="AG74" i="29"/>
  <c r="AG70" i="29"/>
  <c r="AT68" i="29"/>
  <c r="B31" i="34" s="1"/>
  <c r="AT75" i="29"/>
  <c r="B38" i="34" s="1"/>
  <c r="AT73" i="29"/>
  <c r="B36" i="34" s="1"/>
  <c r="K77" i="6"/>
  <c r="P81" i="6"/>
  <c r="H81" i="6"/>
  <c r="AT77" i="29"/>
  <c r="B40" i="34" s="1"/>
  <c r="L40" i="34" s="1"/>
  <c r="L78" i="6"/>
  <c r="AE91" i="33"/>
  <c r="AG91" i="33" s="1"/>
  <c r="AG91" i="29"/>
  <c r="K57" i="5"/>
  <c r="M75" i="5"/>
  <c r="AT58" i="29"/>
  <c r="B21" i="34" s="1"/>
  <c r="AT70" i="29"/>
  <c r="B33" i="34" s="1"/>
  <c r="AM73" i="29"/>
  <c r="AM77" i="29"/>
  <c r="AQ77" i="33"/>
  <c r="AQ81" i="33"/>
  <c r="AM81" i="29"/>
  <c r="AM75" i="29"/>
  <c r="K80" i="6"/>
  <c r="M58" i="5"/>
  <c r="U58" i="5" s="1"/>
  <c r="AE89" i="33"/>
  <c r="AG89" i="33" s="1"/>
  <c r="AG89" i="29"/>
  <c r="P86" i="6"/>
  <c r="P87" i="6"/>
  <c r="L76" i="6"/>
  <c r="AT59" i="29"/>
  <c r="B22" i="34" s="1"/>
  <c r="P82" i="6"/>
  <c r="H82" i="6"/>
  <c r="AT80" i="29"/>
  <c r="B43" i="34" s="1"/>
  <c r="L43" i="34" s="1"/>
  <c r="Q43" i="34" s="1"/>
  <c r="H77" i="6"/>
  <c r="P77" i="6"/>
  <c r="P78" i="6"/>
  <c r="AL86" i="33"/>
  <c r="AG68" i="29"/>
  <c r="AG73" i="29"/>
  <c r="AE82" i="33"/>
  <c r="AG82" i="33" s="1"/>
  <c r="AG82" i="29"/>
  <c r="AL77" i="33"/>
  <c r="AL81" i="33"/>
  <c r="AT66" i="29"/>
  <c r="B29" i="34" s="1"/>
  <c r="AE80" i="33"/>
  <c r="AG80" i="33" s="1"/>
  <c r="AG80" i="29"/>
  <c r="AT81" i="29"/>
  <c r="B44" i="34" s="1"/>
  <c r="L44" i="34" s="1"/>
  <c r="M68" i="5"/>
  <c r="AL57" i="29"/>
  <c r="AL82" i="33"/>
  <c r="M59" i="5"/>
  <c r="X59" i="5" s="1"/>
  <c r="X79" i="6"/>
  <c r="U61" i="5"/>
  <c r="AE83" i="33"/>
  <c r="AG83" i="33" s="1"/>
  <c r="AG83" i="29"/>
  <c r="AE94" i="33"/>
  <c r="AG94" i="33" s="1"/>
  <c r="AG94" i="29"/>
  <c r="Z57" i="29"/>
  <c r="I57" i="29"/>
  <c r="AL83" i="33"/>
  <c r="Z81" i="33"/>
  <c r="AT81" i="33" s="1"/>
  <c r="AG75" i="29"/>
  <c r="Z80" i="33"/>
  <c r="AT80" i="33" s="1"/>
  <c r="M77" i="5"/>
  <c r="M81" i="5"/>
  <c r="AT74" i="29"/>
  <c r="B37" i="34" s="1"/>
  <c r="P83" i="6"/>
  <c r="P84" i="6"/>
  <c r="AE81" i="33"/>
  <c r="AG81" i="33" s="1"/>
  <c r="AG81" i="29"/>
  <c r="AE77" i="33"/>
  <c r="AG77" i="33" s="1"/>
  <c r="AG77" i="29"/>
  <c r="U80" i="5" l="1"/>
  <c r="H132" i="42"/>
  <c r="X95" i="6"/>
  <c r="L94" i="6"/>
  <c r="X94" i="6"/>
  <c r="V80" i="5"/>
  <c r="O80" i="5"/>
  <c r="X74" i="5"/>
  <c r="X66" i="5"/>
  <c r="Y73" i="5"/>
  <c r="H119" i="42"/>
  <c r="P80" i="5"/>
  <c r="H118" i="42"/>
  <c r="Y82" i="5"/>
  <c r="U82" i="5"/>
  <c r="P82" i="5"/>
  <c r="R82" i="5"/>
  <c r="X78" i="6"/>
  <c r="H115" i="42"/>
  <c r="Q82" i="5"/>
  <c r="X82" i="5"/>
  <c r="Z82" i="5"/>
  <c r="T82" i="5"/>
  <c r="O82" i="5"/>
  <c r="W82" i="5"/>
  <c r="S82" i="5"/>
  <c r="V82" i="5"/>
  <c r="W80" i="5"/>
  <c r="R80" i="5"/>
  <c r="Q80" i="5"/>
  <c r="S80" i="5"/>
  <c r="Z80" i="5"/>
  <c r="T80" i="5"/>
  <c r="X80" i="5"/>
  <c r="O73" i="5"/>
  <c r="S73" i="5"/>
  <c r="T73" i="5"/>
  <c r="Z73" i="5"/>
  <c r="V73" i="5"/>
  <c r="Q73" i="5"/>
  <c r="U73" i="5"/>
  <c r="P73" i="5"/>
  <c r="W73" i="5"/>
  <c r="R73" i="5"/>
  <c r="X73" i="5"/>
  <c r="Y80" i="5"/>
  <c r="X58" i="5"/>
  <c r="Q44" i="34"/>
  <c r="X77" i="5"/>
  <c r="L83" i="6"/>
  <c r="Y84" i="6" s="1"/>
  <c r="X83" i="6"/>
  <c r="X84" i="6"/>
  <c r="Y93" i="6"/>
  <c r="X68" i="5"/>
  <c r="U75" i="5"/>
  <c r="U70" i="5"/>
  <c r="U74" i="5"/>
  <c r="L89" i="6"/>
  <c r="X90" i="6"/>
  <c r="X89" i="6"/>
  <c r="X91" i="6"/>
  <c r="L91" i="6"/>
  <c r="X92" i="6"/>
  <c r="X86" i="6"/>
  <c r="X87" i="6"/>
  <c r="L86" i="6"/>
  <c r="U66" i="5"/>
  <c r="L81" i="6"/>
  <c r="L82" i="6"/>
  <c r="M82" i="6" s="1"/>
  <c r="X82" i="6"/>
  <c r="U77" i="5"/>
  <c r="U59" i="5"/>
  <c r="U68" i="5"/>
  <c r="AL40" i="29"/>
  <c r="R42" i="5"/>
  <c r="T42" i="5"/>
  <c r="S42" i="5"/>
  <c r="Q42" i="5"/>
  <c r="Z42" i="5"/>
  <c r="O42" i="5"/>
  <c r="W42" i="5"/>
  <c r="V42" i="5"/>
  <c r="P42" i="5"/>
  <c r="Y42" i="5"/>
  <c r="Q91" i="6"/>
  <c r="X42" i="5"/>
  <c r="M41" i="5"/>
  <c r="U41" i="5" s="1"/>
  <c r="Z40" i="29"/>
  <c r="K40" i="5"/>
  <c r="U42" i="5"/>
  <c r="AT41" i="29"/>
  <c r="H40" i="5"/>
  <c r="X81" i="5"/>
  <c r="Z81" i="5"/>
  <c r="Y81" i="5"/>
  <c r="T81" i="5"/>
  <c r="O81" i="5"/>
  <c r="S81" i="5"/>
  <c r="P81" i="5"/>
  <c r="W81" i="5"/>
  <c r="V81" i="5"/>
  <c r="Q81" i="5"/>
  <c r="R81" i="5"/>
  <c r="AT57" i="29"/>
  <c r="B20" i="34" s="1"/>
  <c r="X81" i="6"/>
  <c r="X80" i="6"/>
  <c r="L80" i="6"/>
  <c r="AL56" i="29"/>
  <c r="AM82" i="33"/>
  <c r="M57" i="5"/>
  <c r="X57" i="5" s="1"/>
  <c r="AM80" i="33"/>
  <c r="AG55" i="29"/>
  <c r="AM83" i="29"/>
  <c r="AQ83" i="33"/>
  <c r="U81" i="5"/>
  <c r="U77" i="6"/>
  <c r="U78" i="6"/>
  <c r="AM77" i="33"/>
  <c r="Y70" i="5"/>
  <c r="O70" i="5"/>
  <c r="W70" i="5"/>
  <c r="S70" i="5"/>
  <c r="Q70" i="5"/>
  <c r="Z70" i="5"/>
  <c r="R70" i="5"/>
  <c r="T70" i="5"/>
  <c r="V70" i="5"/>
  <c r="X70" i="5"/>
  <c r="P70" i="5"/>
  <c r="Z56" i="29"/>
  <c r="I56" i="29"/>
  <c r="M76" i="6"/>
  <c r="Q58" i="5"/>
  <c r="R58" i="5"/>
  <c r="O58" i="5"/>
  <c r="S58" i="5"/>
  <c r="T58" i="5"/>
  <c r="Z58" i="5"/>
  <c r="W58" i="5"/>
  <c r="V58" i="5"/>
  <c r="Y58" i="5"/>
  <c r="P58" i="5"/>
  <c r="AM81" i="33"/>
  <c r="Q40" i="34"/>
  <c r="Q41" i="34"/>
  <c r="H56" i="5"/>
  <c r="O74" i="5"/>
  <c r="Z74" i="5"/>
  <c r="T74" i="5"/>
  <c r="S74" i="5"/>
  <c r="W74" i="5"/>
  <c r="R74" i="5"/>
  <c r="Q74" i="5"/>
  <c r="V74" i="5"/>
  <c r="P74" i="5"/>
  <c r="Y74" i="5"/>
  <c r="U80" i="6"/>
  <c r="O66" i="5"/>
  <c r="W66" i="5"/>
  <c r="T66" i="5"/>
  <c r="Q66" i="5"/>
  <c r="S66" i="5"/>
  <c r="Z66" i="5"/>
  <c r="R66" i="5"/>
  <c r="V66" i="5"/>
  <c r="Y66" i="5"/>
  <c r="P66" i="5"/>
  <c r="U82" i="6"/>
  <c r="U81" i="6"/>
  <c r="AM86" i="29"/>
  <c r="AQ86" i="33"/>
  <c r="AG56" i="29"/>
  <c r="R77" i="5"/>
  <c r="W77" i="5"/>
  <c r="T77" i="5"/>
  <c r="Q77" i="5"/>
  <c r="O77" i="5"/>
  <c r="Z77" i="5"/>
  <c r="S77" i="5"/>
  <c r="V77" i="5"/>
  <c r="Y77" i="5"/>
  <c r="P77" i="5"/>
  <c r="Q59" i="5"/>
  <c r="O59" i="5"/>
  <c r="W59" i="5"/>
  <c r="Z59" i="5"/>
  <c r="T59" i="5"/>
  <c r="S59" i="5"/>
  <c r="R59" i="5"/>
  <c r="V59" i="5"/>
  <c r="P59" i="5"/>
  <c r="Y59" i="5"/>
  <c r="Z68" i="5"/>
  <c r="T68" i="5"/>
  <c r="O68" i="5"/>
  <c r="S68" i="5"/>
  <c r="W68" i="5"/>
  <c r="R68" i="5"/>
  <c r="Q68" i="5"/>
  <c r="V68" i="5"/>
  <c r="P68" i="5"/>
  <c r="Y68" i="5"/>
  <c r="C110" i="6"/>
  <c r="P110" i="6" s="1"/>
  <c r="C110" i="7"/>
  <c r="C108" i="32"/>
  <c r="C106" i="33"/>
  <c r="K56" i="5"/>
  <c r="Y75" i="5"/>
  <c r="T75" i="5"/>
  <c r="Z75" i="5"/>
  <c r="R75" i="5"/>
  <c r="W75" i="5"/>
  <c r="Q75" i="5"/>
  <c r="O75" i="5"/>
  <c r="S75" i="5"/>
  <c r="V75" i="5"/>
  <c r="P75" i="5"/>
  <c r="X75" i="5"/>
  <c r="Y79" i="6"/>
  <c r="M78" i="6"/>
  <c r="X77" i="6"/>
  <c r="L77" i="6"/>
  <c r="Y77" i="6" s="1"/>
  <c r="Q45" i="34"/>
  <c r="Z85" i="29"/>
  <c r="J85" i="33"/>
  <c r="D87" i="6"/>
  <c r="E125" i="42" s="1"/>
  <c r="H87" i="5"/>
  <c r="H84" i="5"/>
  <c r="D84" i="6"/>
  <c r="E122" i="42" s="1"/>
  <c r="Z87" i="29"/>
  <c r="J87" i="33"/>
  <c r="D83" i="6"/>
  <c r="H83" i="5"/>
  <c r="J84" i="33"/>
  <c r="Z84" i="29"/>
  <c r="Z83" i="29"/>
  <c r="J83" i="33"/>
  <c r="H85" i="5"/>
  <c r="D85" i="6"/>
  <c r="E123" i="42" s="1"/>
  <c r="Z79" i="6" l="1"/>
  <c r="Y94" i="6"/>
  <c r="Y95" i="6"/>
  <c r="E121" i="42"/>
  <c r="X41" i="5"/>
  <c r="M83" i="5"/>
  <c r="M84" i="5"/>
  <c r="M81" i="6"/>
  <c r="Z81" i="6" s="1"/>
  <c r="Y83" i="6"/>
  <c r="Y82" i="6"/>
  <c r="M80" i="6"/>
  <c r="Z80" i="6" s="1"/>
  <c r="Y86" i="6"/>
  <c r="Y87" i="6"/>
  <c r="Y91" i="6"/>
  <c r="Y92" i="6"/>
  <c r="Y89" i="6"/>
  <c r="Y90" i="6"/>
  <c r="K39" i="5"/>
  <c r="H39" i="5"/>
  <c r="M39" i="5" s="1"/>
  <c r="AT40" i="29"/>
  <c r="AL39" i="29"/>
  <c r="D92" i="6"/>
  <c r="M40" i="5"/>
  <c r="U40" i="5" s="1"/>
  <c r="P41" i="5"/>
  <c r="S41" i="5"/>
  <c r="T41" i="5"/>
  <c r="R41" i="5"/>
  <c r="O41" i="5"/>
  <c r="Q41" i="5"/>
  <c r="Z41" i="5"/>
  <c r="W41" i="5"/>
  <c r="V41" i="5"/>
  <c r="Y41" i="5"/>
  <c r="J92" i="33"/>
  <c r="Z39" i="29"/>
  <c r="AM86" i="33"/>
  <c r="K55" i="5"/>
  <c r="AG54" i="29"/>
  <c r="AL55" i="29"/>
  <c r="M77" i="6"/>
  <c r="Z77" i="6" s="1"/>
  <c r="AM83" i="33"/>
  <c r="U57" i="5"/>
  <c r="Y78" i="6"/>
  <c r="M56" i="5"/>
  <c r="U56" i="5" s="1"/>
  <c r="AT56" i="29"/>
  <c r="B19" i="34" s="1"/>
  <c r="Z55" i="29"/>
  <c r="I55" i="29"/>
  <c r="S57" i="5"/>
  <c r="R57" i="5"/>
  <c r="W57" i="5"/>
  <c r="Q57" i="5"/>
  <c r="Z57" i="5"/>
  <c r="O57" i="5"/>
  <c r="T57" i="5"/>
  <c r="V57" i="5"/>
  <c r="Y57" i="5"/>
  <c r="P57" i="5"/>
  <c r="Y80" i="6"/>
  <c r="Y81" i="6"/>
  <c r="H55" i="5"/>
  <c r="J86" i="33"/>
  <c r="Z86" i="29"/>
  <c r="W91" i="33"/>
  <c r="H85" i="6"/>
  <c r="Q85" i="6"/>
  <c r="Z83" i="33"/>
  <c r="AT83" i="33" s="1"/>
  <c r="AT84" i="29"/>
  <c r="B47" i="34" s="1"/>
  <c r="L47" i="34" s="1"/>
  <c r="V83" i="5"/>
  <c r="Z87" i="33"/>
  <c r="AT87" i="33" s="1"/>
  <c r="Q84" i="6"/>
  <c r="H84" i="6"/>
  <c r="M85" i="5"/>
  <c r="AT83" i="29"/>
  <c r="B46" i="34" s="1"/>
  <c r="L46" i="34" s="1"/>
  <c r="Q46" i="34" s="1"/>
  <c r="Z84" i="33"/>
  <c r="AT84" i="33" s="1"/>
  <c r="Q83" i="6"/>
  <c r="H83" i="6"/>
  <c r="AT87" i="29"/>
  <c r="B50" i="34" s="1"/>
  <c r="L50" i="34" s="1"/>
  <c r="R84" i="5"/>
  <c r="M87" i="5"/>
  <c r="Z85" i="33"/>
  <c r="AT85" i="33" s="1"/>
  <c r="H86" i="5"/>
  <c r="D86" i="6"/>
  <c r="E124" i="42" s="1"/>
  <c r="H87" i="6"/>
  <c r="Q88" i="6"/>
  <c r="AT85" i="29"/>
  <c r="B48" i="34" s="1"/>
  <c r="L48" i="34" s="1"/>
  <c r="Z82" i="6" l="1"/>
  <c r="Z78" i="6"/>
  <c r="V84" i="5"/>
  <c r="P84" i="5"/>
  <c r="X84" i="5"/>
  <c r="T84" i="5"/>
  <c r="Q84" i="5"/>
  <c r="E130" i="42"/>
  <c r="O83" i="5"/>
  <c r="T83" i="5"/>
  <c r="P83" i="5"/>
  <c r="S84" i="5"/>
  <c r="Y84" i="5"/>
  <c r="W84" i="5"/>
  <c r="O84" i="5"/>
  <c r="Z84" i="5"/>
  <c r="U84" i="5"/>
  <c r="Q83" i="5"/>
  <c r="S83" i="5"/>
  <c r="R83" i="5"/>
  <c r="U83" i="5"/>
  <c r="W83" i="5"/>
  <c r="Z83" i="5"/>
  <c r="X83" i="5"/>
  <c r="Y83" i="5"/>
  <c r="Q48" i="34"/>
  <c r="U85" i="5"/>
  <c r="AT39" i="29"/>
  <c r="K38" i="5"/>
  <c r="AJ83" i="33"/>
  <c r="AK83" i="33" s="1"/>
  <c r="AK83" i="29"/>
  <c r="P40" i="5"/>
  <c r="S40" i="5"/>
  <c r="T40" i="5"/>
  <c r="Q40" i="5"/>
  <c r="R40" i="5"/>
  <c r="Z40" i="5"/>
  <c r="O40" i="5"/>
  <c r="W40" i="5"/>
  <c r="V40" i="5"/>
  <c r="Y40" i="5"/>
  <c r="AL38" i="29"/>
  <c r="U39" i="5"/>
  <c r="Q39" i="5"/>
  <c r="T39" i="5"/>
  <c r="S39" i="5"/>
  <c r="O39" i="5"/>
  <c r="Z39" i="5"/>
  <c r="R39" i="5"/>
  <c r="W39" i="5"/>
  <c r="V39" i="5"/>
  <c r="H38" i="5"/>
  <c r="X40" i="5"/>
  <c r="Y39" i="5"/>
  <c r="Z38" i="29"/>
  <c r="Q92" i="6"/>
  <c r="P39" i="5"/>
  <c r="X39" i="5"/>
  <c r="H86" i="6"/>
  <c r="H54" i="5"/>
  <c r="AL54" i="29"/>
  <c r="M55" i="5"/>
  <c r="K54" i="5"/>
  <c r="AT55" i="29"/>
  <c r="B18" i="34" s="1"/>
  <c r="P56" i="5"/>
  <c r="S56" i="5"/>
  <c r="O56" i="5"/>
  <c r="R56" i="5"/>
  <c r="W56" i="5"/>
  <c r="Z56" i="5"/>
  <c r="T56" i="5"/>
  <c r="Q56" i="5"/>
  <c r="V56" i="5"/>
  <c r="Y56" i="5"/>
  <c r="X56" i="5"/>
  <c r="Z54" i="29"/>
  <c r="I54" i="29"/>
  <c r="Q87" i="5"/>
  <c r="V87" i="5"/>
  <c r="Y87" i="5"/>
  <c r="T87" i="5"/>
  <c r="Z87" i="5"/>
  <c r="O87" i="5"/>
  <c r="S87" i="5"/>
  <c r="P87" i="5"/>
  <c r="W87" i="5"/>
  <c r="R87" i="5"/>
  <c r="X87" i="5"/>
  <c r="Q86" i="6"/>
  <c r="W90" i="33"/>
  <c r="M87" i="6"/>
  <c r="Q85" i="5"/>
  <c r="V85" i="5"/>
  <c r="S85" i="5"/>
  <c r="T85" i="5"/>
  <c r="R85" i="5"/>
  <c r="W85" i="5"/>
  <c r="O85" i="5"/>
  <c r="Z85" i="5"/>
  <c r="P85" i="5"/>
  <c r="Y85" i="5"/>
  <c r="X85" i="5"/>
  <c r="AT86" i="29"/>
  <c r="B49" i="34" s="1"/>
  <c r="L49" i="34" s="1"/>
  <c r="Q49" i="34" s="1"/>
  <c r="W93" i="33"/>
  <c r="Q87" i="6"/>
  <c r="M86" i="5"/>
  <c r="M83" i="6"/>
  <c r="Z83" i="6" s="1"/>
  <c r="U83" i="6"/>
  <c r="Z86" i="33"/>
  <c r="AT86" i="33" s="1"/>
  <c r="U87" i="5"/>
  <c r="U84" i="6"/>
  <c r="M84" i="6"/>
  <c r="Q47" i="34"/>
  <c r="M85" i="6"/>
  <c r="U85" i="6"/>
  <c r="Z84" i="6" l="1"/>
  <c r="Z85" i="6"/>
  <c r="U86" i="6"/>
  <c r="U87" i="6"/>
  <c r="AG53" i="29"/>
  <c r="M86" i="6"/>
  <c r="Z86" i="6" s="1"/>
  <c r="AJ82" i="33"/>
  <c r="AK82" i="33" s="1"/>
  <c r="AK82" i="29"/>
  <c r="J93" i="33"/>
  <c r="Z93" i="33" s="1"/>
  <c r="AT93" i="33" s="1"/>
  <c r="Z93" i="29"/>
  <c r="Z37" i="29"/>
  <c r="K36" i="5"/>
  <c r="AT38" i="29"/>
  <c r="M38" i="5"/>
  <c r="U38" i="5" s="1"/>
  <c r="H37" i="5"/>
  <c r="M37" i="5" s="1"/>
  <c r="P37" i="5" s="1"/>
  <c r="AK86" i="29"/>
  <c r="AJ86" i="33"/>
  <c r="AK86" i="33" s="1"/>
  <c r="AL37" i="29"/>
  <c r="AJ84" i="33"/>
  <c r="AK84" i="33" s="1"/>
  <c r="AK84" i="29"/>
  <c r="D93" i="6"/>
  <c r="H93" i="5"/>
  <c r="K37" i="5"/>
  <c r="M54" i="5"/>
  <c r="X54" i="5" s="1"/>
  <c r="Z53" i="29"/>
  <c r="I53" i="29"/>
  <c r="X55" i="5"/>
  <c r="S55" i="5"/>
  <c r="T55" i="5"/>
  <c r="Z55" i="5"/>
  <c r="Q55" i="5"/>
  <c r="W55" i="5"/>
  <c r="R55" i="5"/>
  <c r="O55" i="5"/>
  <c r="V55" i="5"/>
  <c r="P55" i="5"/>
  <c r="Y55" i="5"/>
  <c r="AT54" i="29"/>
  <c r="B17" i="34" s="1"/>
  <c r="AG52" i="29"/>
  <c r="H53" i="5"/>
  <c r="C51" i="37"/>
  <c r="U55" i="5"/>
  <c r="P86" i="5"/>
  <c r="Z86" i="5"/>
  <c r="T86" i="5"/>
  <c r="R86" i="5"/>
  <c r="S86" i="5"/>
  <c r="Y86" i="5"/>
  <c r="X86" i="5"/>
  <c r="W86" i="5"/>
  <c r="O86" i="5"/>
  <c r="V86" i="5"/>
  <c r="Q86" i="5"/>
  <c r="W94" i="33"/>
  <c r="Q50" i="34"/>
  <c r="U86" i="5"/>
  <c r="Z87" i="6" l="1"/>
  <c r="E131" i="42"/>
  <c r="Y37" i="5"/>
  <c r="X38" i="5"/>
  <c r="AJ81" i="33"/>
  <c r="AK81" i="33" s="1"/>
  <c r="AK81" i="29"/>
  <c r="M93" i="5"/>
  <c r="AT93" i="29"/>
  <c r="B56" i="34" s="1"/>
  <c r="L56" i="34" s="1"/>
  <c r="Z36" i="29"/>
  <c r="AK87" i="29"/>
  <c r="AJ87" i="33"/>
  <c r="AK87" i="33" s="1"/>
  <c r="X37" i="5"/>
  <c r="P38" i="5"/>
  <c r="Z38" i="5"/>
  <c r="T38" i="5"/>
  <c r="Q38" i="5"/>
  <c r="S38" i="5"/>
  <c r="O38" i="5"/>
  <c r="R38" i="5"/>
  <c r="W38" i="5"/>
  <c r="V38" i="5"/>
  <c r="Y38" i="5"/>
  <c r="H36" i="5"/>
  <c r="AJ85" i="33"/>
  <c r="AK85" i="33" s="1"/>
  <c r="AK85" i="29"/>
  <c r="AK80" i="29"/>
  <c r="AJ80" i="33"/>
  <c r="AK80" i="33" s="1"/>
  <c r="K35" i="5"/>
  <c r="Q93" i="6"/>
  <c r="H93" i="6"/>
  <c r="AL36" i="29"/>
  <c r="U37" i="5"/>
  <c r="S37" i="5"/>
  <c r="T37" i="5"/>
  <c r="R37" i="5"/>
  <c r="O37" i="5"/>
  <c r="Q37" i="5"/>
  <c r="Z37" i="5"/>
  <c r="W37" i="5"/>
  <c r="V37" i="5"/>
  <c r="AT37" i="29"/>
  <c r="H52" i="5"/>
  <c r="O54" i="5"/>
  <c r="T54" i="5"/>
  <c r="S54" i="5"/>
  <c r="R54" i="5"/>
  <c r="Q54" i="5"/>
  <c r="Z54" i="5"/>
  <c r="W54" i="5"/>
  <c r="V54" i="5"/>
  <c r="P54" i="5"/>
  <c r="Y54" i="5"/>
  <c r="I52" i="29"/>
  <c r="Z52" i="29"/>
  <c r="AG51" i="29"/>
  <c r="U54" i="5"/>
  <c r="U93" i="5" l="1"/>
  <c r="AJ79" i="33"/>
  <c r="AK79" i="33" s="1"/>
  <c r="AK79" i="29"/>
  <c r="H35" i="5"/>
  <c r="M93" i="6"/>
  <c r="AT36" i="29"/>
  <c r="O93" i="5"/>
  <c r="T93" i="5"/>
  <c r="V93" i="5"/>
  <c r="R93" i="5"/>
  <c r="X93" i="5"/>
  <c r="Z93" i="5"/>
  <c r="P93" i="5"/>
  <c r="S93" i="5"/>
  <c r="W93" i="5"/>
  <c r="Y93" i="5"/>
  <c r="Q93" i="5"/>
  <c r="Z35" i="29"/>
  <c r="AL35" i="29"/>
  <c r="M36" i="5"/>
  <c r="U36" i="5" s="1"/>
  <c r="H51" i="5"/>
  <c r="AN87" i="29"/>
  <c r="AO87" i="29" s="1"/>
  <c r="AR87" i="33"/>
  <c r="AS87" i="29"/>
  <c r="I51" i="29"/>
  <c r="Z51" i="29"/>
  <c r="D107" i="7"/>
  <c r="D107" i="6"/>
  <c r="J94" i="33"/>
  <c r="D94" i="6"/>
  <c r="AJ88" i="33"/>
  <c r="Q95" i="6" l="1"/>
  <c r="E132" i="42"/>
  <c r="AJ78" i="33"/>
  <c r="AK78" i="33" s="1"/>
  <c r="AK78" i="29"/>
  <c r="AG50" i="29"/>
  <c r="K34" i="5"/>
  <c r="Z34" i="29"/>
  <c r="M35" i="5"/>
  <c r="U35" i="5" s="1"/>
  <c r="AL34" i="29"/>
  <c r="H34" i="5"/>
  <c r="M34" i="5" s="1"/>
  <c r="Y34" i="5" s="1"/>
  <c r="Y36" i="5"/>
  <c r="Q36" i="5"/>
  <c r="R36" i="5"/>
  <c r="O36" i="5"/>
  <c r="S36" i="5"/>
  <c r="Z36" i="5"/>
  <c r="T36" i="5"/>
  <c r="W36" i="5"/>
  <c r="V36" i="5"/>
  <c r="X36" i="5"/>
  <c r="P36" i="5"/>
  <c r="AT35" i="29"/>
  <c r="AN87" i="33"/>
  <c r="AO87" i="33" s="1"/>
  <c r="AS87" i="33"/>
  <c r="I50" i="29"/>
  <c r="Z50" i="29"/>
  <c r="AR86" i="33"/>
  <c r="AN86" i="29"/>
  <c r="AO86" i="29" s="1"/>
  <c r="AS86" i="29"/>
  <c r="H50" i="5"/>
  <c r="Q94" i="6"/>
  <c r="Q107" i="6"/>
  <c r="AJ89" i="33"/>
  <c r="P34" i="5" l="1"/>
  <c r="H33" i="5"/>
  <c r="M33" i="5" s="1"/>
  <c r="P33" i="5" s="1"/>
  <c r="AT34" i="29"/>
  <c r="L77" i="33"/>
  <c r="M77" i="33" s="1"/>
  <c r="M77" i="29"/>
  <c r="K33" i="5"/>
  <c r="Y35" i="5"/>
  <c r="T35" i="5"/>
  <c r="Z35" i="5"/>
  <c r="S35" i="5"/>
  <c r="Q35" i="5"/>
  <c r="R35" i="5"/>
  <c r="O35" i="5"/>
  <c r="W35" i="5"/>
  <c r="V35" i="5"/>
  <c r="P35" i="5"/>
  <c r="X35" i="5"/>
  <c r="AL33" i="29"/>
  <c r="Z33" i="29"/>
  <c r="U34" i="5"/>
  <c r="S34" i="5"/>
  <c r="T34" i="5"/>
  <c r="R34" i="5"/>
  <c r="Q34" i="5"/>
  <c r="Z34" i="5"/>
  <c r="O34" i="5"/>
  <c r="W34" i="5"/>
  <c r="V34" i="5"/>
  <c r="X34" i="5"/>
  <c r="I49" i="29"/>
  <c r="Z49" i="29"/>
  <c r="AL49" i="29"/>
  <c r="AG48" i="29"/>
  <c r="AN85" i="29"/>
  <c r="AO85" i="29" s="1"/>
  <c r="AR85" i="33"/>
  <c r="AS85" i="29"/>
  <c r="AN88" i="29"/>
  <c r="AR88" i="33"/>
  <c r="AN88" i="33" s="1"/>
  <c r="AN86" i="33"/>
  <c r="AO86" i="33" s="1"/>
  <c r="AS86" i="33"/>
  <c r="K49" i="5"/>
  <c r="AG49" i="29"/>
  <c r="H49" i="5"/>
  <c r="H108" i="5"/>
  <c r="M108" i="5" s="1"/>
  <c r="D104" i="33"/>
  <c r="H104" i="33" s="1"/>
  <c r="D108" i="6"/>
  <c r="D108" i="7"/>
  <c r="D106" i="32"/>
  <c r="AJ91" i="33"/>
  <c r="AJ90" i="33"/>
  <c r="Y33" i="5" l="1"/>
  <c r="L76" i="33"/>
  <c r="M76" i="33" s="1"/>
  <c r="M76" i="29"/>
  <c r="H32" i="5"/>
  <c r="M32" i="5" s="1"/>
  <c r="P32" i="5" s="1"/>
  <c r="AL32" i="29"/>
  <c r="Z32" i="29"/>
  <c r="AT33" i="29"/>
  <c r="K32" i="5"/>
  <c r="AK77" i="29"/>
  <c r="AJ77" i="33"/>
  <c r="AK77" i="33" s="1"/>
  <c r="X33" i="5"/>
  <c r="U33" i="5"/>
  <c r="R33" i="5"/>
  <c r="T33" i="5"/>
  <c r="S33" i="5"/>
  <c r="Q33" i="5"/>
  <c r="Z33" i="5"/>
  <c r="O33" i="5"/>
  <c r="W33" i="5"/>
  <c r="V33" i="5"/>
  <c r="AN89" i="29"/>
  <c r="AR89" i="33"/>
  <c r="AN89" i="33" s="1"/>
  <c r="M49" i="5"/>
  <c r="U49" i="5" s="1"/>
  <c r="AN85" i="33"/>
  <c r="AO85" i="33" s="1"/>
  <c r="AS85" i="33"/>
  <c r="AG47" i="29"/>
  <c r="I48" i="29"/>
  <c r="Z48" i="29"/>
  <c r="H48" i="5"/>
  <c r="AN84" i="29"/>
  <c r="AO84" i="29" s="1"/>
  <c r="AR84" i="33"/>
  <c r="AS84" i="29"/>
  <c r="AT49" i="29"/>
  <c r="B12" i="34" s="1"/>
  <c r="H108" i="6"/>
  <c r="Q108" i="6"/>
  <c r="K13" i="5"/>
  <c r="M13" i="5"/>
  <c r="Y13" i="5" s="1"/>
  <c r="AL9" i="29"/>
  <c r="AT9" i="29"/>
  <c r="AL10" i="29"/>
  <c r="AT10" i="29"/>
  <c r="K15" i="5"/>
  <c r="M15" i="5"/>
  <c r="AL16" i="29"/>
  <c r="AT16" i="29"/>
  <c r="AL13" i="29"/>
  <c r="AT13" i="29"/>
  <c r="K9" i="5"/>
  <c r="M9" i="5"/>
  <c r="K10" i="5"/>
  <c r="M10" i="5"/>
  <c r="Y10" i="5" s="1"/>
  <c r="AL15" i="29"/>
  <c r="AT15" i="29"/>
  <c r="K16" i="5"/>
  <c r="M16" i="5"/>
  <c r="K14" i="5"/>
  <c r="M14" i="5"/>
  <c r="Y14" i="5" s="1"/>
  <c r="AL12" i="29"/>
  <c r="AT12" i="29"/>
  <c r="AL17" i="29"/>
  <c r="AT17" i="29"/>
  <c r="K11" i="5"/>
  <c r="M11" i="5"/>
  <c r="AL7" i="29"/>
  <c r="AT7" i="29"/>
  <c r="AL8" i="29"/>
  <c r="AT8" i="29"/>
  <c r="AL14" i="29"/>
  <c r="AT14" i="29"/>
  <c r="K12" i="5"/>
  <c r="M12" i="5"/>
  <c r="K17" i="5"/>
  <c r="M17" i="5"/>
  <c r="Y17" i="5" s="1"/>
  <c r="AL11" i="29"/>
  <c r="AT11" i="29"/>
  <c r="K7" i="5"/>
  <c r="M7" i="5"/>
  <c r="K8" i="5"/>
  <c r="M8" i="5"/>
  <c r="Y32" i="5" l="1"/>
  <c r="X49" i="5"/>
  <c r="AL31" i="29"/>
  <c r="Z31" i="29"/>
  <c r="AT32" i="29"/>
  <c r="H31" i="5"/>
  <c r="M31" i="5" s="1"/>
  <c r="Y31" i="5" s="1"/>
  <c r="U32" i="5"/>
  <c r="Q32" i="5"/>
  <c r="S32" i="5"/>
  <c r="O32" i="5"/>
  <c r="R32" i="5"/>
  <c r="Z32" i="5"/>
  <c r="T32" i="5"/>
  <c r="W32" i="5"/>
  <c r="V32" i="5"/>
  <c r="AK76" i="29"/>
  <c r="AJ76" i="33"/>
  <c r="AK76" i="33" s="1"/>
  <c r="M75" i="29"/>
  <c r="X32" i="5"/>
  <c r="K31" i="5"/>
  <c r="AN84" i="33"/>
  <c r="AO84" i="33" s="1"/>
  <c r="AS84" i="33"/>
  <c r="AN83" i="29"/>
  <c r="AO83" i="29" s="1"/>
  <c r="AR83" i="33"/>
  <c r="AS83" i="29"/>
  <c r="H47" i="5"/>
  <c r="T49" i="5"/>
  <c r="S49" i="5"/>
  <c r="Z49" i="5"/>
  <c r="Q49" i="5"/>
  <c r="R49" i="5"/>
  <c r="O49" i="5"/>
  <c r="W49" i="5"/>
  <c r="V49" i="5"/>
  <c r="P49" i="5"/>
  <c r="Y49" i="5"/>
  <c r="Z47" i="29"/>
  <c r="I47" i="29"/>
  <c r="D107" i="32"/>
  <c r="D105" i="33"/>
  <c r="D109" i="7"/>
  <c r="D109" i="6"/>
  <c r="H109" i="5"/>
  <c r="M109" i="5" s="1"/>
  <c r="AN91" i="29"/>
  <c r="AR91" i="33"/>
  <c r="AN91" i="33" s="1"/>
  <c r="AN90" i="29"/>
  <c r="AR90" i="33"/>
  <c r="AN90" i="33" s="1"/>
  <c r="M108" i="6"/>
  <c r="X8" i="5"/>
  <c r="X12" i="5"/>
  <c r="X11" i="5"/>
  <c r="X15" i="5"/>
  <c r="V7" i="5"/>
  <c r="W7" i="5"/>
  <c r="Z7" i="5"/>
  <c r="Q7" i="5"/>
  <c r="O7" i="5"/>
  <c r="P7" i="5"/>
  <c r="S7" i="5"/>
  <c r="R7" i="5"/>
  <c r="T7" i="5"/>
  <c r="U7" i="5"/>
  <c r="X17" i="5"/>
  <c r="X14" i="5"/>
  <c r="X10" i="5"/>
  <c r="X13" i="5"/>
  <c r="V8" i="5"/>
  <c r="Z8" i="5"/>
  <c r="Q8" i="5"/>
  <c r="W8" i="5"/>
  <c r="P8" i="5"/>
  <c r="O8" i="5"/>
  <c r="S8" i="5"/>
  <c r="R8" i="5"/>
  <c r="T8" i="5"/>
  <c r="U8" i="5"/>
  <c r="Y7" i="5"/>
  <c r="V12" i="5"/>
  <c r="W12" i="5"/>
  <c r="Q12" i="5"/>
  <c r="Z12" i="5"/>
  <c r="O12" i="5"/>
  <c r="S12" i="5"/>
  <c r="P12" i="5"/>
  <c r="R12" i="5"/>
  <c r="T12" i="5"/>
  <c r="U12" i="5"/>
  <c r="Q11" i="5"/>
  <c r="V11" i="5"/>
  <c r="W11" i="5"/>
  <c r="Z11" i="5"/>
  <c r="P11" i="5"/>
  <c r="O11" i="5"/>
  <c r="S11" i="5"/>
  <c r="R11" i="5"/>
  <c r="T11" i="5"/>
  <c r="U11" i="5"/>
  <c r="Y16" i="5"/>
  <c r="W16" i="5"/>
  <c r="Q16" i="5"/>
  <c r="Z16" i="5"/>
  <c r="V16" i="5"/>
  <c r="O16" i="5"/>
  <c r="P16" i="5"/>
  <c r="S16" i="5"/>
  <c r="R16" i="5"/>
  <c r="T16" i="5"/>
  <c r="U16" i="5"/>
  <c r="Y9" i="5"/>
  <c r="W9" i="5"/>
  <c r="Q9" i="5"/>
  <c r="V9" i="5"/>
  <c r="Z9" i="5"/>
  <c r="P9" i="5"/>
  <c r="O9" i="5"/>
  <c r="S9" i="5"/>
  <c r="R9" i="5"/>
  <c r="T9" i="5"/>
  <c r="U9" i="5"/>
  <c r="Q15" i="5"/>
  <c r="V15" i="5"/>
  <c r="W15" i="5"/>
  <c r="Z15" i="5"/>
  <c r="O15" i="5"/>
  <c r="P15" i="5"/>
  <c r="R15" i="5"/>
  <c r="S15" i="5"/>
  <c r="T15" i="5"/>
  <c r="U15" i="5"/>
  <c r="Y8" i="5"/>
  <c r="X7" i="5"/>
  <c r="G45" i="37"/>
  <c r="W17" i="5"/>
  <c r="Z17" i="5"/>
  <c r="Q17" i="5"/>
  <c r="V17" i="5"/>
  <c r="P17" i="5"/>
  <c r="O17" i="5"/>
  <c r="S17" i="5"/>
  <c r="R17" i="5"/>
  <c r="T17" i="5"/>
  <c r="U17" i="5"/>
  <c r="Y12" i="5"/>
  <c r="Y11" i="5"/>
  <c r="Q14" i="5"/>
  <c r="W14" i="5"/>
  <c r="V14" i="5"/>
  <c r="Z14" i="5"/>
  <c r="O14" i="5"/>
  <c r="S14" i="5"/>
  <c r="R14" i="5"/>
  <c r="P14" i="5"/>
  <c r="T14" i="5"/>
  <c r="U14" i="5"/>
  <c r="X16" i="5"/>
  <c r="Z10" i="5"/>
  <c r="Q10" i="5"/>
  <c r="W10" i="5"/>
  <c r="V10" i="5"/>
  <c r="O10" i="5"/>
  <c r="P10" i="5"/>
  <c r="S10" i="5"/>
  <c r="R10" i="5"/>
  <c r="T10" i="5"/>
  <c r="U10" i="5"/>
  <c r="X9" i="5"/>
  <c r="Y15" i="5"/>
  <c r="Z13" i="5"/>
  <c r="V13" i="5"/>
  <c r="Q13" i="5"/>
  <c r="W13" i="5"/>
  <c r="P13" i="5"/>
  <c r="O13" i="5"/>
  <c r="S13" i="5"/>
  <c r="R13" i="5"/>
  <c r="T13" i="5"/>
  <c r="U13" i="5"/>
  <c r="U31" i="5" l="1"/>
  <c r="Q31" i="5"/>
  <c r="Z31" i="5"/>
  <c r="R31" i="5"/>
  <c r="O31" i="5"/>
  <c r="T31" i="5"/>
  <c r="S31" i="5"/>
  <c r="W31" i="5"/>
  <c r="V31" i="5"/>
  <c r="X31" i="5"/>
  <c r="P31" i="5"/>
  <c r="AK75" i="29"/>
  <c r="AT31" i="29"/>
  <c r="H46" i="5"/>
  <c r="AN82" i="29"/>
  <c r="AO82" i="29" s="1"/>
  <c r="AR82" i="33"/>
  <c r="AS82" i="29"/>
  <c r="AN83" i="33"/>
  <c r="AO83" i="33" s="1"/>
  <c r="AS83" i="33"/>
  <c r="AG46" i="29"/>
  <c r="AG45" i="29"/>
  <c r="I46" i="29"/>
  <c r="Z46" i="29"/>
  <c r="Q109" i="6"/>
  <c r="H109" i="6"/>
  <c r="D108" i="32"/>
  <c r="D110" i="6"/>
  <c r="D106" i="33"/>
  <c r="H106" i="33" s="1"/>
  <c r="H110" i="5"/>
  <c r="M110" i="5" s="1"/>
  <c r="D110" i="7"/>
  <c r="H110" i="7" s="1"/>
  <c r="K30" i="5"/>
  <c r="H30" i="5"/>
  <c r="K29" i="5"/>
  <c r="AL30" i="29"/>
  <c r="Z30" i="29"/>
  <c r="AK74" i="29" l="1"/>
  <c r="H45" i="5"/>
  <c r="AG44" i="29"/>
  <c r="Z45" i="29"/>
  <c r="I45" i="29"/>
  <c r="AN81" i="29"/>
  <c r="AO81" i="29" s="1"/>
  <c r="AR81" i="33"/>
  <c r="AS81" i="29"/>
  <c r="AL45" i="29"/>
  <c r="K45" i="5"/>
  <c r="AN82" i="33"/>
  <c r="AO82" i="33" s="1"/>
  <c r="AS82" i="33"/>
  <c r="H110" i="6"/>
  <c r="Q110" i="6"/>
  <c r="U109" i="6"/>
  <c r="M109" i="6"/>
  <c r="Z109" i="6" s="1"/>
  <c r="Z29" i="29"/>
  <c r="AT30" i="29"/>
  <c r="H29" i="5"/>
  <c r="AL29" i="29"/>
  <c r="M30" i="5"/>
  <c r="X30" i="5" s="1"/>
  <c r="AK73" i="29" l="1"/>
  <c r="AN80" i="29"/>
  <c r="AO80" i="29" s="1"/>
  <c r="AR80" i="33"/>
  <c r="AS80" i="29"/>
  <c r="H44" i="5"/>
  <c r="K44" i="5"/>
  <c r="M45" i="5"/>
  <c r="U45" i="5" s="1"/>
  <c r="I44" i="29"/>
  <c r="Z44" i="29"/>
  <c r="AL44" i="29"/>
  <c r="AN81" i="33"/>
  <c r="AO81" i="33" s="1"/>
  <c r="AS81" i="33"/>
  <c r="AT45" i="29"/>
  <c r="B8" i="34" s="1"/>
  <c r="M110" i="6"/>
  <c r="Z110" i="6" s="1"/>
  <c r="U110" i="6"/>
  <c r="U30" i="5"/>
  <c r="C48" i="37"/>
  <c r="H28" i="5"/>
  <c r="AL28" i="29"/>
  <c r="M29" i="5"/>
  <c r="U29" i="5" s="1"/>
  <c r="AT29" i="29"/>
  <c r="W30" i="5"/>
  <c r="Q30" i="5"/>
  <c r="Z30" i="5"/>
  <c r="S30" i="5"/>
  <c r="R30" i="5"/>
  <c r="O30" i="5"/>
  <c r="T30" i="5"/>
  <c r="V30" i="5"/>
  <c r="Y30" i="5"/>
  <c r="P30" i="5"/>
  <c r="K28" i="5"/>
  <c r="AL27" i="29"/>
  <c r="Z28" i="29"/>
  <c r="K27" i="5"/>
  <c r="M44" i="5" l="1"/>
  <c r="U44" i="5" s="1"/>
  <c r="O45" i="5"/>
  <c r="Z45" i="5"/>
  <c r="Q45" i="5"/>
  <c r="T45" i="5"/>
  <c r="W45" i="5"/>
  <c r="R45" i="5"/>
  <c r="S45" i="5"/>
  <c r="V45" i="5"/>
  <c r="P45" i="5"/>
  <c r="Y45" i="5"/>
  <c r="AN80" i="33"/>
  <c r="AO80" i="33" s="1"/>
  <c r="AS80" i="33"/>
  <c r="AN79" i="29"/>
  <c r="AO79" i="29" s="1"/>
  <c r="AR79" i="33"/>
  <c r="AS79" i="29"/>
  <c r="AT44" i="29"/>
  <c r="B7" i="34" s="1"/>
  <c r="X45" i="5"/>
  <c r="AT28" i="29"/>
  <c r="AL26" i="29"/>
  <c r="Y29" i="5"/>
  <c r="Z29" i="5"/>
  <c r="Q29" i="5"/>
  <c r="W29" i="5"/>
  <c r="R29" i="5"/>
  <c r="S29" i="5"/>
  <c r="O29" i="5"/>
  <c r="T29" i="5"/>
  <c r="V29" i="5"/>
  <c r="P29" i="5"/>
  <c r="X29" i="5"/>
  <c r="H27" i="5"/>
  <c r="M27" i="5" s="1"/>
  <c r="P27" i="5" s="1"/>
  <c r="K26" i="5"/>
  <c r="Z27" i="29"/>
  <c r="G48" i="37"/>
  <c r="M28" i="5"/>
  <c r="U28" i="5" s="1"/>
  <c r="X44" i="5" l="1"/>
  <c r="AK71" i="29"/>
  <c r="AK72" i="29"/>
  <c r="AN78" i="29"/>
  <c r="AO78" i="29" s="1"/>
  <c r="AR78" i="33"/>
  <c r="AS78" i="29"/>
  <c r="AN79" i="33"/>
  <c r="AO79" i="33" s="1"/>
  <c r="AS79" i="33"/>
  <c r="W44" i="5"/>
  <c r="R44" i="5"/>
  <c r="O44" i="5"/>
  <c r="Q44" i="5"/>
  <c r="T44" i="5"/>
  <c r="Z44" i="5"/>
  <c r="S44" i="5"/>
  <c r="V44" i="5"/>
  <c r="Y44" i="5"/>
  <c r="P44" i="5"/>
  <c r="X27" i="5"/>
  <c r="P28" i="5"/>
  <c r="Z28" i="5"/>
  <c r="W28" i="5"/>
  <c r="Q28" i="5"/>
  <c r="O28" i="5"/>
  <c r="S28" i="5"/>
  <c r="R28" i="5"/>
  <c r="T28" i="5"/>
  <c r="V28" i="5"/>
  <c r="Y28" i="5"/>
  <c r="X28" i="5"/>
  <c r="H26" i="5"/>
  <c r="K25" i="5"/>
  <c r="U27" i="5"/>
  <c r="Z27" i="5"/>
  <c r="Q27" i="5"/>
  <c r="W27" i="5"/>
  <c r="R27" i="5"/>
  <c r="S27" i="5"/>
  <c r="O27" i="5"/>
  <c r="T27" i="5"/>
  <c r="Y27" i="5"/>
  <c r="V27" i="5"/>
  <c r="AT27" i="29"/>
  <c r="Z26" i="29"/>
  <c r="AL25" i="29"/>
  <c r="AK70" i="29" l="1"/>
  <c r="M71" i="29"/>
  <c r="AN78" i="33"/>
  <c r="AO78" i="33" s="1"/>
  <c r="AS78" i="33"/>
  <c r="AR77" i="33"/>
  <c r="AN77" i="29"/>
  <c r="AO77" i="29" s="1"/>
  <c r="AS77" i="29"/>
  <c r="AT26" i="29"/>
  <c r="H25" i="5"/>
  <c r="M25" i="5" s="1"/>
  <c r="X25" i="5" s="1"/>
  <c r="AL24" i="29"/>
  <c r="M26" i="5"/>
  <c r="Z25" i="29"/>
  <c r="K24" i="5"/>
  <c r="AK69" i="29" l="1"/>
  <c r="M70" i="29"/>
  <c r="AN76" i="29"/>
  <c r="AO76" i="29" s="1"/>
  <c r="AR76" i="33"/>
  <c r="AS76" i="29"/>
  <c r="AN77" i="33"/>
  <c r="AO77" i="33" s="1"/>
  <c r="AS77" i="33"/>
  <c r="P25" i="5"/>
  <c r="K23" i="5"/>
  <c r="X26" i="5"/>
  <c r="W26" i="5"/>
  <c r="Q26" i="5"/>
  <c r="Z26" i="5"/>
  <c r="S26" i="5"/>
  <c r="R26" i="5"/>
  <c r="O26" i="5"/>
  <c r="T26" i="5"/>
  <c r="V26" i="5"/>
  <c r="Y26" i="5"/>
  <c r="P26" i="5"/>
  <c r="AL23" i="29"/>
  <c r="AT25" i="29"/>
  <c r="Z24" i="29"/>
  <c r="U26" i="5"/>
  <c r="U25" i="5"/>
  <c r="Q25" i="5"/>
  <c r="W25" i="5"/>
  <c r="Z25" i="5"/>
  <c r="R25" i="5"/>
  <c r="S25" i="5"/>
  <c r="O25" i="5"/>
  <c r="T25" i="5"/>
  <c r="V25" i="5"/>
  <c r="Y25" i="5"/>
  <c r="H24" i="5"/>
  <c r="M24" i="5" s="1"/>
  <c r="AK68" i="29" l="1"/>
  <c r="M69" i="29"/>
  <c r="AN75" i="29"/>
  <c r="AO75" i="29" s="1"/>
  <c r="AS75" i="29"/>
  <c r="AN76" i="33"/>
  <c r="AO76" i="33" s="1"/>
  <c r="AS76" i="33"/>
  <c r="U24" i="5"/>
  <c r="Q24" i="5"/>
  <c r="Z24" i="5"/>
  <c r="W24" i="5"/>
  <c r="R24" i="5"/>
  <c r="O24" i="5"/>
  <c r="S24" i="5"/>
  <c r="T24" i="5"/>
  <c r="Y24" i="5"/>
  <c r="V24" i="5"/>
  <c r="AL22" i="29"/>
  <c r="H23" i="5"/>
  <c r="M23" i="5" s="1"/>
  <c r="X23" i="5" s="1"/>
  <c r="P24" i="5"/>
  <c r="X24" i="5"/>
  <c r="AT24" i="29"/>
  <c r="K22" i="5"/>
  <c r="Z23" i="29"/>
  <c r="AK67" i="29" l="1"/>
  <c r="M68" i="29"/>
  <c r="AN74" i="29"/>
  <c r="AO74" i="29" s="1"/>
  <c r="AS74" i="29"/>
  <c r="AN68" i="29"/>
  <c r="AO68" i="29" s="1"/>
  <c r="AS68" i="29"/>
  <c r="AL21" i="29"/>
  <c r="U23" i="5"/>
  <c r="Z23" i="5"/>
  <c r="W23" i="5"/>
  <c r="Q23" i="5"/>
  <c r="S23" i="5"/>
  <c r="R23" i="5"/>
  <c r="O23" i="5"/>
  <c r="T23" i="5"/>
  <c r="V23" i="5"/>
  <c r="Y23" i="5"/>
  <c r="AT23" i="29"/>
  <c r="H22" i="5"/>
  <c r="M22" i="5" s="1"/>
  <c r="P23" i="5"/>
  <c r="K21" i="5"/>
  <c r="Z22" i="29"/>
  <c r="M67" i="29" l="1"/>
  <c r="AK66" i="29"/>
  <c r="AN67" i="29"/>
  <c r="AO67" i="29" s="1"/>
  <c r="AS67" i="29"/>
  <c r="AN73" i="29"/>
  <c r="AO73" i="29" s="1"/>
  <c r="AS73" i="29"/>
  <c r="AL20" i="29"/>
  <c r="U22" i="5"/>
  <c r="Q22" i="5"/>
  <c r="W22" i="5"/>
  <c r="Z22" i="5"/>
  <c r="O22" i="5"/>
  <c r="R22" i="5"/>
  <c r="S22" i="5"/>
  <c r="T22" i="5"/>
  <c r="V22" i="5"/>
  <c r="Y22" i="5"/>
  <c r="Z21" i="29"/>
  <c r="K20" i="5"/>
  <c r="H21" i="5"/>
  <c r="AT22" i="29"/>
  <c r="P22" i="5"/>
  <c r="X22" i="5"/>
  <c r="AK65" i="29" l="1"/>
  <c r="M66" i="29"/>
  <c r="AN66" i="29"/>
  <c r="AO66" i="29" s="1"/>
  <c r="AS66" i="29"/>
  <c r="AN72" i="29"/>
  <c r="AO72" i="29" s="1"/>
  <c r="AS72" i="29"/>
  <c r="H20" i="5"/>
  <c r="M20" i="5" s="1"/>
  <c r="X20" i="5" s="1"/>
  <c r="AL18" i="29"/>
  <c r="K19" i="5"/>
  <c r="M21" i="5"/>
  <c r="U21" i="5" s="1"/>
  <c r="K18" i="5"/>
  <c r="AL19" i="29"/>
  <c r="Z20" i="29"/>
  <c r="AT21" i="29"/>
  <c r="AK64" i="29" l="1"/>
  <c r="M65" i="29"/>
  <c r="AN65" i="29"/>
  <c r="AO65" i="29" s="1"/>
  <c r="AS65" i="29"/>
  <c r="AN71" i="29"/>
  <c r="AO71" i="29" s="1"/>
  <c r="AS71" i="29"/>
  <c r="Z18" i="29"/>
  <c r="U20" i="5"/>
  <c r="Z20" i="5"/>
  <c r="Q20" i="5"/>
  <c r="W20" i="5"/>
  <c r="S20" i="5"/>
  <c r="R20" i="5"/>
  <c r="O20" i="5"/>
  <c r="T20" i="5"/>
  <c r="Y20" i="5"/>
  <c r="V20" i="5"/>
  <c r="P20" i="5"/>
  <c r="AT20" i="29"/>
  <c r="Z19" i="29"/>
  <c r="W21" i="5"/>
  <c r="Z21" i="5"/>
  <c r="Q21" i="5"/>
  <c r="O21" i="5"/>
  <c r="R21" i="5"/>
  <c r="S21" i="5"/>
  <c r="T21" i="5"/>
  <c r="Y21" i="5"/>
  <c r="V21" i="5"/>
  <c r="P21" i="5"/>
  <c r="X21" i="5"/>
  <c r="H18" i="5"/>
  <c r="M18" i="5" s="1"/>
  <c r="H19" i="5"/>
  <c r="M64" i="29" l="1"/>
  <c r="AK63" i="29"/>
  <c r="AN70" i="29"/>
  <c r="AO70" i="29" s="1"/>
  <c r="AS70" i="29"/>
  <c r="AN64" i="29"/>
  <c r="AO64" i="29" s="1"/>
  <c r="AS64" i="29"/>
  <c r="U18" i="5"/>
  <c r="Z18" i="5"/>
  <c r="Q18" i="5"/>
  <c r="W18" i="5"/>
  <c r="S18" i="5"/>
  <c r="O18" i="5"/>
  <c r="R18" i="5"/>
  <c r="T18" i="5"/>
  <c r="V18" i="5"/>
  <c r="Y18" i="5"/>
  <c r="AT19" i="29"/>
  <c r="AT18" i="29"/>
  <c r="M19" i="5"/>
  <c r="P18" i="5"/>
  <c r="X18" i="5"/>
  <c r="AK62" i="29" l="1"/>
  <c r="M63" i="29"/>
  <c r="AN69" i="29"/>
  <c r="AO69" i="29" s="1"/>
  <c r="AS69" i="29"/>
  <c r="AN63" i="29"/>
  <c r="AO63" i="29" s="1"/>
  <c r="AS63" i="29"/>
  <c r="X19" i="5"/>
  <c r="Z19" i="5"/>
  <c r="W19" i="5"/>
  <c r="Q19" i="5"/>
  <c r="S19" i="5"/>
  <c r="R19" i="5"/>
  <c r="O19" i="5"/>
  <c r="T19" i="5"/>
  <c r="Y19" i="5"/>
  <c r="V19" i="5"/>
  <c r="P19" i="5"/>
  <c r="U19" i="5"/>
  <c r="AK61" i="29" l="1"/>
  <c r="M62" i="29"/>
  <c r="AN62" i="29"/>
  <c r="AO62" i="29" s="1"/>
  <c r="AS62" i="29"/>
  <c r="AK60" i="29" l="1"/>
  <c r="M61" i="29"/>
  <c r="AN61" i="29"/>
  <c r="AO61" i="29" s="1"/>
  <c r="AS61" i="29"/>
  <c r="AK59" i="29" l="1"/>
  <c r="M60" i="29"/>
  <c r="AN60" i="29"/>
  <c r="AO60" i="29" s="1"/>
  <c r="AS60" i="29"/>
  <c r="AK58" i="29" l="1"/>
  <c r="M59" i="29"/>
  <c r="AN59" i="29"/>
  <c r="AO59" i="29" s="1"/>
  <c r="AS59" i="29"/>
  <c r="M58" i="29" l="1"/>
  <c r="AK57" i="29"/>
  <c r="AN58" i="29"/>
  <c r="AO58" i="29" s="1"/>
  <c r="AS58" i="29"/>
  <c r="M57" i="29" l="1"/>
  <c r="AK56" i="29"/>
  <c r="AN57" i="29"/>
  <c r="AO57" i="29" s="1"/>
  <c r="AS57" i="29"/>
  <c r="M56" i="29" l="1"/>
  <c r="AK55" i="29"/>
  <c r="AN56" i="29"/>
  <c r="AO56" i="29" s="1"/>
  <c r="AS56" i="29"/>
  <c r="M55" i="29" l="1"/>
  <c r="AK54" i="29"/>
  <c r="AN55" i="29"/>
  <c r="AO55" i="29" s="1"/>
  <c r="AS55" i="29"/>
  <c r="AK53" i="29" l="1"/>
  <c r="M54" i="29"/>
  <c r="AN54" i="29"/>
  <c r="AO54" i="29" s="1"/>
  <c r="AS54" i="29"/>
  <c r="AK52" i="29" l="1"/>
  <c r="M53" i="29"/>
  <c r="AN53" i="29"/>
  <c r="AK51" i="29" l="1"/>
  <c r="M52" i="29"/>
  <c r="AN52" i="29"/>
  <c r="AK50" i="29" l="1"/>
  <c r="M51" i="29"/>
  <c r="AN51" i="29"/>
  <c r="AK49" i="29" l="1"/>
  <c r="M50" i="29"/>
  <c r="AN50" i="29"/>
  <c r="M49" i="29" l="1"/>
  <c r="AK48" i="29"/>
  <c r="AN49" i="29"/>
  <c r="AO49" i="29" s="1"/>
  <c r="AS49" i="29"/>
  <c r="M47" i="29" l="1"/>
  <c r="M48" i="29"/>
  <c r="AK47" i="29"/>
  <c r="AN48" i="29"/>
  <c r="AK46" i="29" l="1"/>
  <c r="AN47" i="29"/>
  <c r="AK45" i="29" l="1"/>
  <c r="AK44" i="29"/>
  <c r="M46" i="29"/>
  <c r="AN46" i="29"/>
  <c r="M45" i="29" l="1"/>
  <c r="M44" i="29"/>
  <c r="AN44" i="29"/>
  <c r="AO44" i="29" s="1"/>
  <c r="AS44" i="29"/>
  <c r="AN45" i="29"/>
  <c r="AO45" i="29" s="1"/>
  <c r="AS45" i="29"/>
  <c r="G94" i="33" l="1"/>
  <c r="G93" i="33" l="1"/>
  <c r="G92" i="33" l="1"/>
  <c r="G86" i="33" l="1"/>
  <c r="I86" i="29"/>
  <c r="G90" i="33"/>
  <c r="I73" i="29"/>
  <c r="G91" i="33"/>
  <c r="G77" i="33" l="1"/>
  <c r="I77" i="29"/>
  <c r="I72" i="29"/>
  <c r="G88" i="33"/>
  <c r="G76" i="33"/>
  <c r="I76" i="29"/>
  <c r="G79" i="33"/>
  <c r="I79" i="29"/>
  <c r="G87" i="33"/>
  <c r="I87" i="29"/>
  <c r="I75" i="29"/>
  <c r="G84" i="33"/>
  <c r="I84" i="29"/>
  <c r="G81" i="33"/>
  <c r="I81" i="29"/>
  <c r="G78" i="33"/>
  <c r="I78" i="29"/>
  <c r="G83" i="33"/>
  <c r="I83" i="29"/>
  <c r="I74" i="29"/>
  <c r="I86" i="33"/>
  <c r="G85" i="33"/>
  <c r="I85" i="29"/>
  <c r="G80" i="33"/>
  <c r="I80" i="29"/>
  <c r="G82" i="33"/>
  <c r="I82" i="29"/>
  <c r="I82" i="33" l="1"/>
  <c r="I80" i="33"/>
  <c r="I85" i="33"/>
  <c r="I83" i="33"/>
  <c r="I78" i="33"/>
  <c r="I81" i="33"/>
  <c r="I84" i="33"/>
  <c r="I87" i="33"/>
  <c r="G89" i="33"/>
  <c r="I71" i="29"/>
  <c r="I79" i="33"/>
  <c r="I76" i="33"/>
  <c r="I77" i="33"/>
  <c r="I70" i="29" l="1"/>
  <c r="I69" i="29" l="1"/>
  <c r="I68" i="29" l="1"/>
  <c r="I66" i="29" l="1"/>
  <c r="I67" i="29"/>
  <c r="I65" i="29" l="1"/>
  <c r="I64" i="29" l="1"/>
  <c r="I63" i="29" l="1"/>
  <c r="I62" i="29" l="1"/>
  <c r="I61" i="29" l="1"/>
  <c r="AA60" i="29" l="1"/>
  <c r="I60" i="29"/>
  <c r="AU60" i="29" l="1"/>
  <c r="C23" i="34" l="1"/>
  <c r="L86" i="33" l="1"/>
  <c r="M86" i="29"/>
  <c r="L84" i="33"/>
  <c r="M84" i="29"/>
  <c r="L90" i="33"/>
  <c r="L89" i="33"/>
  <c r="M79" i="29"/>
  <c r="L79" i="33"/>
  <c r="L81" i="33"/>
  <c r="M81" i="29"/>
  <c r="L83" i="33"/>
  <c r="M83" i="29"/>
  <c r="M78" i="29"/>
  <c r="L78" i="33"/>
  <c r="L87" i="33"/>
  <c r="M87" i="29"/>
  <c r="L91" i="33"/>
  <c r="L88" i="33"/>
  <c r="L85" i="33"/>
  <c r="M85" i="29"/>
  <c r="L80" i="33"/>
  <c r="M80" i="29"/>
  <c r="L82" i="33"/>
  <c r="M82" i="29"/>
  <c r="M78" i="33" l="1"/>
  <c r="M79" i="33"/>
  <c r="M82" i="33"/>
  <c r="M80" i="33"/>
  <c r="M85" i="33"/>
  <c r="M87" i="33"/>
  <c r="M83" i="33"/>
  <c r="M81" i="33"/>
  <c r="M84" i="33"/>
  <c r="M86" i="33"/>
  <c r="L92" i="33" l="1"/>
  <c r="M92" i="29"/>
  <c r="AJ92" i="33"/>
  <c r="AJ93" i="33" l="1"/>
  <c r="L93" i="33"/>
  <c r="M92" i="33"/>
  <c r="AN92" i="29"/>
  <c r="AR92" i="33"/>
  <c r="L94" i="33" l="1"/>
  <c r="AJ94" i="33"/>
  <c r="AN93" i="29"/>
  <c r="AR93" i="33"/>
  <c r="AN92" i="33"/>
  <c r="AN93" i="33" l="1"/>
  <c r="AN94" i="29" l="1"/>
  <c r="AR94" i="33"/>
  <c r="AN94" i="33" l="1"/>
  <c r="R70" i="33" l="1"/>
  <c r="AD70" i="33"/>
  <c r="N70" i="33"/>
  <c r="K70" i="6"/>
  <c r="B70" i="6"/>
  <c r="C108" i="42" s="1"/>
  <c r="AE70" i="33"/>
  <c r="J70" i="3"/>
  <c r="D70" i="6"/>
  <c r="J70" i="6"/>
  <c r="AJ70" i="33"/>
  <c r="AI70" i="33"/>
  <c r="W70" i="33"/>
  <c r="K70" i="33"/>
  <c r="I70" i="6"/>
  <c r="V70" i="33"/>
  <c r="C70" i="6"/>
  <c r="L70" i="33"/>
  <c r="F70" i="6"/>
  <c r="G108" i="42" s="1"/>
  <c r="F70" i="33"/>
  <c r="C70" i="33"/>
  <c r="S70" i="33"/>
  <c r="J70" i="33"/>
  <c r="AQ70" i="33"/>
  <c r="E70" i="6"/>
  <c r="F108" i="42" s="1"/>
  <c r="AF70" i="33"/>
  <c r="G70" i="33"/>
  <c r="D70" i="33"/>
  <c r="T70" i="33"/>
  <c r="AR70" i="33"/>
  <c r="B70" i="33"/>
  <c r="AP70" i="33"/>
  <c r="G70" i="6"/>
  <c r="H70" i="33"/>
  <c r="AH70" i="33"/>
  <c r="L33" i="34"/>
  <c r="G60" i="6"/>
  <c r="L23" i="34"/>
  <c r="B60" i="6"/>
  <c r="C98" i="42" s="1"/>
  <c r="H60" i="33"/>
  <c r="G60" i="33"/>
  <c r="AH60" i="33"/>
  <c r="K60" i="6"/>
  <c r="O60" i="33"/>
  <c r="S60" i="33"/>
  <c r="C60" i="33"/>
  <c r="J60" i="33"/>
  <c r="AR60" i="33"/>
  <c r="R60" i="33"/>
  <c r="AQ60" i="33"/>
  <c r="K60" i="33"/>
  <c r="T60" i="33"/>
  <c r="AI60" i="33"/>
  <c r="I60" i="6"/>
  <c r="W60" i="33"/>
  <c r="AF60" i="33"/>
  <c r="B60" i="33"/>
  <c r="AP60" i="33"/>
  <c r="E60" i="6"/>
  <c r="F98" i="42" s="1"/>
  <c r="AD60" i="33"/>
  <c r="M23" i="34"/>
  <c r="F60" i="6"/>
  <c r="G98" i="42" s="1"/>
  <c r="C60" i="6"/>
  <c r="V60" i="33"/>
  <c r="F60" i="33"/>
  <c r="D60" i="33"/>
  <c r="J60" i="6"/>
  <c r="L60" i="33"/>
  <c r="N60" i="33"/>
  <c r="AE60" i="33"/>
  <c r="J60" i="3"/>
  <c r="D60" i="6"/>
  <c r="AJ60" i="33"/>
  <c r="R59" i="33"/>
  <c r="C59" i="6"/>
  <c r="B59" i="6"/>
  <c r="C97" i="42" s="1"/>
  <c r="T59" i="33"/>
  <c r="O59" i="33"/>
  <c r="AP59" i="33"/>
  <c r="V59" i="33"/>
  <c r="J59" i="33"/>
  <c r="L59" i="33"/>
  <c r="C59" i="33"/>
  <c r="AI59" i="33"/>
  <c r="L22" i="34"/>
  <c r="AQ59" i="33"/>
  <c r="I59" i="6"/>
  <c r="K59" i="33"/>
  <c r="N59" i="33"/>
  <c r="AR59" i="33"/>
  <c r="F59" i="6"/>
  <c r="G97" i="42" s="1"/>
  <c r="M22" i="34"/>
  <c r="W59" i="33"/>
  <c r="D59" i="6"/>
  <c r="G59" i="33"/>
  <c r="H59" i="33"/>
  <c r="AE59" i="33"/>
  <c r="S59" i="33"/>
  <c r="J59" i="6"/>
  <c r="F59" i="33"/>
  <c r="B59" i="33"/>
  <c r="AD59" i="33"/>
  <c r="D59" i="33"/>
  <c r="E59" i="6"/>
  <c r="F97" i="42" s="1"/>
  <c r="AJ59" i="33"/>
  <c r="G59" i="6"/>
  <c r="AF59" i="33"/>
  <c r="J59" i="3"/>
  <c r="AH59" i="33"/>
  <c r="K59" i="6"/>
  <c r="J74" i="6"/>
  <c r="AE74" i="33"/>
  <c r="B74" i="33"/>
  <c r="AD74" i="33"/>
  <c r="J74" i="3"/>
  <c r="W74" i="33"/>
  <c r="AH74" i="33"/>
  <c r="K74" i="6"/>
  <c r="D74" i="33"/>
  <c r="T74" i="33"/>
  <c r="N74" i="33"/>
  <c r="AP74" i="33"/>
  <c r="R74" i="33"/>
  <c r="I74" i="6"/>
  <c r="K74" i="33"/>
  <c r="AI74" i="33"/>
  <c r="AR74" i="33"/>
  <c r="F74" i="6"/>
  <c r="G112" i="42" s="1"/>
  <c r="AF74" i="33"/>
  <c r="D74" i="6"/>
  <c r="L37" i="34"/>
  <c r="B74" i="6"/>
  <c r="C112" i="42" s="1"/>
  <c r="AQ74" i="33"/>
  <c r="V74" i="33"/>
  <c r="H74" i="33"/>
  <c r="G74" i="33"/>
  <c r="E74" i="6"/>
  <c r="F112" i="42" s="1"/>
  <c r="F74" i="33"/>
  <c r="C74" i="33"/>
  <c r="S74" i="33"/>
  <c r="J74" i="33"/>
  <c r="AJ74" i="33"/>
  <c r="G74" i="6"/>
  <c r="C74" i="6"/>
  <c r="D112" i="42" s="1"/>
  <c r="J61" i="6"/>
  <c r="AJ61" i="33"/>
  <c r="V61" i="33"/>
  <c r="AD61" i="33"/>
  <c r="D61" i="6"/>
  <c r="E99" i="42" s="1"/>
  <c r="L24" i="34"/>
  <c r="N61" i="33"/>
  <c r="AF61" i="33"/>
  <c r="G61" i="33"/>
  <c r="J61" i="3"/>
  <c r="H61" i="33"/>
  <c r="E61" i="6"/>
  <c r="F99" i="42" s="1"/>
  <c r="AP61" i="33"/>
  <c r="C61" i="33"/>
  <c r="T61" i="33"/>
  <c r="AR61" i="33"/>
  <c r="R61" i="33"/>
  <c r="K61" i="6"/>
  <c r="G61" i="6"/>
  <c r="C61" i="6"/>
  <c r="B61" i="6"/>
  <c r="C99" i="42" s="1"/>
  <c r="AQ61" i="33"/>
  <c r="B61" i="33"/>
  <c r="I61" i="6"/>
  <c r="J61" i="33"/>
  <c r="W61" i="33"/>
  <c r="AI61" i="33"/>
  <c r="AE61" i="33"/>
  <c r="D61" i="33"/>
  <c r="AH61" i="33"/>
  <c r="L61" i="33"/>
  <c r="F61" i="6"/>
  <c r="G99" i="42" s="1"/>
  <c r="F61" i="33"/>
  <c r="K61" i="33"/>
  <c r="S61" i="33"/>
  <c r="AE57" i="33"/>
  <c r="K57" i="6"/>
  <c r="V57" i="33"/>
  <c r="AD57" i="33"/>
  <c r="K57" i="33"/>
  <c r="AH57" i="33"/>
  <c r="AJ57" i="33"/>
  <c r="G57" i="6"/>
  <c r="AP57" i="33"/>
  <c r="O57" i="33"/>
  <c r="J57" i="6"/>
  <c r="L57" i="33"/>
  <c r="R57" i="33"/>
  <c r="AF57" i="33"/>
  <c r="D57" i="33"/>
  <c r="T57" i="33"/>
  <c r="N57" i="33"/>
  <c r="H57" i="33"/>
  <c r="F57" i="6"/>
  <c r="M20" i="34"/>
  <c r="C57" i="33"/>
  <c r="AQ57" i="33"/>
  <c r="L20" i="34"/>
  <c r="AI57" i="33"/>
  <c r="I57" i="6"/>
  <c r="G57" i="33"/>
  <c r="J57" i="33"/>
  <c r="AR57" i="33"/>
  <c r="B57" i="6"/>
  <c r="F57" i="33"/>
  <c r="I57" i="33" s="1"/>
  <c r="W57" i="33"/>
  <c r="D57" i="6"/>
  <c r="B57" i="33"/>
  <c r="C57" i="6"/>
  <c r="E57" i="6"/>
  <c r="S57" i="33"/>
  <c r="J65" i="3"/>
  <c r="B65" i="6"/>
  <c r="C103" i="42" s="1"/>
  <c r="V65" i="33"/>
  <c r="G65" i="6"/>
  <c r="AP65" i="33"/>
  <c r="F65" i="6"/>
  <c r="G103" i="42" s="1"/>
  <c r="C65" i="6"/>
  <c r="AH65" i="33"/>
  <c r="W65" i="33"/>
  <c r="R65" i="33"/>
  <c r="AE65" i="33"/>
  <c r="L65" i="33"/>
  <c r="D65" i="33"/>
  <c r="J65" i="33"/>
  <c r="AR65" i="33"/>
  <c r="AI65" i="33"/>
  <c r="I65" i="6"/>
  <c r="K65" i="33"/>
  <c r="S65" i="33"/>
  <c r="E65" i="6"/>
  <c r="F103" i="42" s="1"/>
  <c r="L28" i="34"/>
  <c r="T65" i="33"/>
  <c r="F65" i="33"/>
  <c r="AF65" i="33"/>
  <c r="J65" i="6"/>
  <c r="K65" i="6"/>
  <c r="B65" i="33"/>
  <c r="AQ65" i="33"/>
  <c r="G65" i="33"/>
  <c r="D65" i="6"/>
  <c r="AJ65" i="33"/>
  <c r="C65" i="33"/>
  <c r="N65" i="33"/>
  <c r="AD65" i="33"/>
  <c r="H65" i="33"/>
  <c r="D71" i="6"/>
  <c r="I71" i="6"/>
  <c r="R71" i="33"/>
  <c r="L34" i="34"/>
  <c r="B71" i="33"/>
  <c r="C71" i="6"/>
  <c r="D109" i="42" s="1"/>
  <c r="J71" i="6"/>
  <c r="AQ71" i="33"/>
  <c r="V71" i="33"/>
  <c r="W71" i="33"/>
  <c r="K71" i="33"/>
  <c r="S71" i="33"/>
  <c r="AH71" i="33"/>
  <c r="AP71" i="33"/>
  <c r="C71" i="33"/>
  <c r="E71" i="6"/>
  <c r="F109" i="42" s="1"/>
  <c r="L71" i="33"/>
  <c r="J71" i="33"/>
  <c r="K71" i="6"/>
  <c r="X71" i="6" s="1"/>
  <c r="F71" i="6"/>
  <c r="G109" i="42" s="1"/>
  <c r="H71" i="33"/>
  <c r="G71" i="33"/>
  <c r="N71" i="33"/>
  <c r="AJ71" i="33"/>
  <c r="G71" i="6"/>
  <c r="AD71" i="33"/>
  <c r="J71" i="3"/>
  <c r="T71" i="33"/>
  <c r="AR71" i="33"/>
  <c r="AI71" i="33"/>
  <c r="F71" i="33"/>
  <c r="D71" i="33"/>
  <c r="AF71" i="33"/>
  <c r="B71" i="6"/>
  <c r="C109" i="42" s="1"/>
  <c r="AE71" i="33"/>
  <c r="B64" i="6"/>
  <c r="C102" i="42" s="1"/>
  <c r="D64" i="33"/>
  <c r="J64" i="6"/>
  <c r="G64" i="6"/>
  <c r="AE64" i="33"/>
  <c r="D64" i="6"/>
  <c r="L27" i="34"/>
  <c r="W64" i="33"/>
  <c r="AJ64" i="33"/>
  <c r="L64" i="33"/>
  <c r="J64" i="33"/>
  <c r="AI64" i="33"/>
  <c r="AF64" i="33"/>
  <c r="F64" i="6"/>
  <c r="G102" i="42" s="1"/>
  <c r="K64" i="33"/>
  <c r="S64" i="33"/>
  <c r="AR64" i="33"/>
  <c r="AN64" i="33" s="1"/>
  <c r="C64" i="33"/>
  <c r="H64" i="33"/>
  <c r="B64" i="33"/>
  <c r="AQ64" i="33"/>
  <c r="AH64" i="33"/>
  <c r="N64" i="33"/>
  <c r="F64" i="33"/>
  <c r="G64" i="33"/>
  <c r="E64" i="6"/>
  <c r="F102" i="42" s="1"/>
  <c r="C64" i="6"/>
  <c r="R64" i="33"/>
  <c r="J64" i="3"/>
  <c r="T64" i="33"/>
  <c r="V64" i="33"/>
  <c r="AD64" i="33"/>
  <c r="I64" i="6"/>
  <c r="AP64" i="33"/>
  <c r="K64" i="6"/>
  <c r="J67" i="3"/>
  <c r="AI67" i="33"/>
  <c r="L30" i="34"/>
  <c r="F67" i="6"/>
  <c r="G105" i="42" s="1"/>
  <c r="I67" i="6"/>
  <c r="G67" i="6"/>
  <c r="W67" i="33"/>
  <c r="R67" i="33"/>
  <c r="AQ67" i="33"/>
  <c r="J67" i="6"/>
  <c r="AR67" i="33"/>
  <c r="N67" i="33"/>
  <c r="AD67" i="33"/>
  <c r="D67" i="33"/>
  <c r="S67" i="33"/>
  <c r="V67" i="33"/>
  <c r="AP67" i="33"/>
  <c r="AH67" i="33"/>
  <c r="AF67" i="33"/>
  <c r="E67" i="6"/>
  <c r="F105" i="42" s="1"/>
  <c r="K67" i="6"/>
  <c r="B67" i="6"/>
  <c r="C105" i="42" s="1"/>
  <c r="C67" i="6"/>
  <c r="G67" i="33"/>
  <c r="B67" i="33"/>
  <c r="AJ67" i="33"/>
  <c r="D67" i="6"/>
  <c r="AE67" i="33"/>
  <c r="K67" i="33"/>
  <c r="T67" i="33"/>
  <c r="L67" i="33"/>
  <c r="J67" i="33"/>
  <c r="F67" i="33"/>
  <c r="C67" i="33"/>
  <c r="H67" i="33"/>
  <c r="C72" i="33"/>
  <c r="T72" i="33"/>
  <c r="AI72" i="33"/>
  <c r="AE72" i="33"/>
  <c r="E72" i="6"/>
  <c r="C72" i="6"/>
  <c r="N72" i="33"/>
  <c r="H72" i="33"/>
  <c r="G72" i="33"/>
  <c r="V72" i="33"/>
  <c r="I72" i="6"/>
  <c r="D72" i="6"/>
  <c r="K72" i="6"/>
  <c r="B72" i="6"/>
  <c r="L35" i="34"/>
  <c r="B72" i="33"/>
  <c r="AD72" i="33"/>
  <c r="J72" i="3"/>
  <c r="F72" i="6"/>
  <c r="F72" i="33"/>
  <c r="K72" i="33"/>
  <c r="S72" i="33"/>
  <c r="AH72" i="33"/>
  <c r="AJ72" i="33"/>
  <c r="R72" i="33"/>
  <c r="AP72" i="33"/>
  <c r="J72" i="33"/>
  <c r="AQ72" i="33"/>
  <c r="G72" i="6"/>
  <c r="W72" i="33"/>
  <c r="D72" i="33"/>
  <c r="AF72" i="33"/>
  <c r="J72" i="6"/>
  <c r="AR72" i="33"/>
  <c r="K75" i="33"/>
  <c r="S75" i="33"/>
  <c r="N75" i="33"/>
  <c r="C75" i="6"/>
  <c r="D75" i="33"/>
  <c r="AI75" i="33"/>
  <c r="AR75" i="33"/>
  <c r="W75" i="33"/>
  <c r="AP75" i="33"/>
  <c r="B75" i="6"/>
  <c r="C113" i="42" s="1"/>
  <c r="I75" i="6"/>
  <c r="J75" i="6"/>
  <c r="AQ75" i="33"/>
  <c r="J75" i="33"/>
  <c r="H75" i="33"/>
  <c r="F75" i="6"/>
  <c r="G113" i="42" s="1"/>
  <c r="L38" i="34"/>
  <c r="D75" i="6"/>
  <c r="K75" i="6"/>
  <c r="J76" i="3"/>
  <c r="R75" i="33"/>
  <c r="AJ75" i="33"/>
  <c r="E75" i="6"/>
  <c r="F113" i="42" s="1"/>
  <c r="F75" i="33"/>
  <c r="J75" i="3"/>
  <c r="T75" i="33"/>
  <c r="C75" i="33"/>
  <c r="B75" i="33"/>
  <c r="L75" i="33"/>
  <c r="V75" i="33"/>
  <c r="AF75" i="33"/>
  <c r="G75" i="6"/>
  <c r="AE75" i="33"/>
  <c r="AH75" i="33"/>
  <c r="AD75" i="33"/>
  <c r="G75" i="33"/>
  <c r="J69" i="3"/>
  <c r="J69" i="33"/>
  <c r="L69" i="33"/>
  <c r="E69" i="6"/>
  <c r="AE69" i="33"/>
  <c r="C69" i="33"/>
  <c r="S69" i="33"/>
  <c r="B69" i="6"/>
  <c r="L32" i="34"/>
  <c r="AP69" i="33"/>
  <c r="F69" i="33"/>
  <c r="AI69" i="33"/>
  <c r="C69" i="6"/>
  <c r="AH69" i="33"/>
  <c r="K69" i="6"/>
  <c r="N69" i="33"/>
  <c r="I69" i="6"/>
  <c r="G69" i="33"/>
  <c r="D69" i="6"/>
  <c r="AJ69" i="33"/>
  <c r="G69" i="6"/>
  <c r="H69" i="33"/>
  <c r="R69" i="33"/>
  <c r="V69" i="33"/>
  <c r="AD69" i="33"/>
  <c r="K69" i="33"/>
  <c r="T69" i="33"/>
  <c r="AR69" i="33"/>
  <c r="F69" i="6"/>
  <c r="AQ69" i="33"/>
  <c r="D69" i="33"/>
  <c r="AF69" i="33"/>
  <c r="B69" i="33"/>
  <c r="J69" i="6"/>
  <c r="W69" i="33"/>
  <c r="J63" i="3"/>
  <c r="AI63" i="33"/>
  <c r="AF63" i="33"/>
  <c r="R63" i="33"/>
  <c r="K63" i="6"/>
  <c r="B63" i="6"/>
  <c r="C101" i="42" s="1"/>
  <c r="AD63" i="33"/>
  <c r="G63" i="33"/>
  <c r="D63" i="6"/>
  <c r="AJ63" i="33"/>
  <c r="G63" i="6"/>
  <c r="AE63" i="33"/>
  <c r="D63" i="33"/>
  <c r="T63" i="33"/>
  <c r="AR63" i="33"/>
  <c r="E63" i="6"/>
  <c r="F101" i="42" s="1"/>
  <c r="I63" i="6"/>
  <c r="C63" i="33"/>
  <c r="H63" i="33"/>
  <c r="J63" i="6"/>
  <c r="L26" i="34"/>
  <c r="AH63" i="33"/>
  <c r="F63" i="33"/>
  <c r="F63" i="6"/>
  <c r="G101" i="42" s="1"/>
  <c r="W63" i="33"/>
  <c r="V63" i="33"/>
  <c r="C63" i="6"/>
  <c r="J63" i="33"/>
  <c r="L63" i="33"/>
  <c r="N63" i="33"/>
  <c r="AQ63" i="33"/>
  <c r="K63" i="33"/>
  <c r="S63" i="33"/>
  <c r="B63" i="33"/>
  <c r="AP63" i="33"/>
  <c r="AE58" i="33"/>
  <c r="AP58" i="33"/>
  <c r="J58" i="3"/>
  <c r="G58" i="6"/>
  <c r="K58" i="6"/>
  <c r="R58" i="33"/>
  <c r="I58" i="6"/>
  <c r="W58" i="33"/>
  <c r="J58" i="33"/>
  <c r="AJ58" i="33"/>
  <c r="F58" i="6"/>
  <c r="G96" i="42" s="1"/>
  <c r="H58" i="33"/>
  <c r="D58" i="33"/>
  <c r="AQ58" i="33"/>
  <c r="AR58" i="33"/>
  <c r="E58" i="6"/>
  <c r="F96" i="42" s="1"/>
  <c r="C58" i="6"/>
  <c r="C58" i="33"/>
  <c r="T58" i="33"/>
  <c r="K58" i="33"/>
  <c r="J58" i="6"/>
  <c r="L58" i="33"/>
  <c r="B58" i="33"/>
  <c r="M21" i="34"/>
  <c r="O58" i="33"/>
  <c r="AH58" i="33"/>
  <c r="L21" i="34"/>
  <c r="N58" i="33"/>
  <c r="AD58" i="33"/>
  <c r="AI58" i="33"/>
  <c r="S58" i="33"/>
  <c r="V58" i="33"/>
  <c r="F58" i="33"/>
  <c r="G58" i="33"/>
  <c r="D58" i="6"/>
  <c r="B58" i="6"/>
  <c r="C96" i="42" s="1"/>
  <c r="AF58" i="33"/>
  <c r="J62" i="6"/>
  <c r="K62" i="6"/>
  <c r="E62" i="6"/>
  <c r="F100" i="42" s="1"/>
  <c r="F62" i="33"/>
  <c r="G62" i="33"/>
  <c r="AH62" i="33"/>
  <c r="AJ62" i="33"/>
  <c r="V62" i="33"/>
  <c r="AF62" i="33"/>
  <c r="K62" i="33"/>
  <c r="T62" i="33"/>
  <c r="AR62" i="33"/>
  <c r="R62" i="33"/>
  <c r="AD62" i="33"/>
  <c r="D62" i="33"/>
  <c r="H62" i="33"/>
  <c r="B62" i="33"/>
  <c r="AQ62" i="33"/>
  <c r="G62" i="6"/>
  <c r="I62" i="6"/>
  <c r="J62" i="33"/>
  <c r="W62" i="33"/>
  <c r="N62" i="33"/>
  <c r="C62" i="6"/>
  <c r="D100" i="42" s="1"/>
  <c r="AI62" i="33"/>
  <c r="AP62" i="33"/>
  <c r="F62" i="6"/>
  <c r="G100" i="42" s="1"/>
  <c r="AE62" i="33"/>
  <c r="C62" i="33"/>
  <c r="S62" i="33"/>
  <c r="B62" i="6"/>
  <c r="C100" i="42" s="1"/>
  <c r="L25" i="34"/>
  <c r="J62" i="3"/>
  <c r="D62" i="6"/>
  <c r="L62" i="33"/>
  <c r="B68" i="6"/>
  <c r="AQ68" i="33"/>
  <c r="B68" i="33"/>
  <c r="C68" i="6"/>
  <c r="J68" i="33"/>
  <c r="AE68" i="33"/>
  <c r="AR68" i="33"/>
  <c r="AH68" i="33"/>
  <c r="L31" i="34"/>
  <c r="J68" i="6"/>
  <c r="D68" i="6"/>
  <c r="AJ68" i="33"/>
  <c r="AF68" i="33"/>
  <c r="D68" i="33"/>
  <c r="T68" i="33"/>
  <c r="L68" i="33"/>
  <c r="C68" i="33"/>
  <c r="S68" i="33"/>
  <c r="J68" i="3"/>
  <c r="H68" i="33"/>
  <c r="K68" i="6"/>
  <c r="N68" i="33"/>
  <c r="I68" i="6"/>
  <c r="R68" i="33"/>
  <c r="AD68" i="33"/>
  <c r="G68" i="33"/>
  <c r="G68" i="6"/>
  <c r="F68" i="33"/>
  <c r="K68" i="33"/>
  <c r="E68" i="6"/>
  <c r="AP68" i="33"/>
  <c r="F68" i="6"/>
  <c r="AI68" i="33"/>
  <c r="W68" i="33"/>
  <c r="V68" i="33"/>
  <c r="T73" i="33"/>
  <c r="F73" i="33"/>
  <c r="V73" i="33"/>
  <c r="AD73" i="33"/>
  <c r="K73" i="33"/>
  <c r="F73" i="6"/>
  <c r="AR73" i="33"/>
  <c r="G73" i="6"/>
  <c r="AP73" i="33"/>
  <c r="J73" i="33"/>
  <c r="L36" i="34"/>
  <c r="AI73" i="33"/>
  <c r="AQ73" i="33"/>
  <c r="N73" i="33"/>
  <c r="I73" i="6"/>
  <c r="G73" i="33"/>
  <c r="B73" i="33"/>
  <c r="K73" i="6"/>
  <c r="J73" i="3"/>
  <c r="S73" i="33"/>
  <c r="D73" i="6"/>
  <c r="AJ73" i="33"/>
  <c r="E73" i="6"/>
  <c r="C73" i="6"/>
  <c r="D73" i="33"/>
  <c r="R73" i="33"/>
  <c r="J73" i="6"/>
  <c r="H73" i="33"/>
  <c r="C73" i="33"/>
  <c r="W73" i="33"/>
  <c r="B73" i="6"/>
  <c r="AE73" i="33"/>
  <c r="AH73" i="33"/>
  <c r="AF73" i="33"/>
  <c r="F66" i="6"/>
  <c r="AF66" i="33"/>
  <c r="G66" i="33"/>
  <c r="J66" i="6"/>
  <c r="AJ66" i="33"/>
  <c r="R66" i="33"/>
  <c r="I66" i="6"/>
  <c r="D66" i="6"/>
  <c r="E104" i="42" s="1"/>
  <c r="L29" i="34"/>
  <c r="V66" i="33"/>
  <c r="AE66" i="33"/>
  <c r="J66" i="3"/>
  <c r="AD66" i="33"/>
  <c r="N66" i="33"/>
  <c r="AP66" i="33"/>
  <c r="D66" i="33"/>
  <c r="T66" i="33"/>
  <c r="L66" i="33"/>
  <c r="J66" i="33"/>
  <c r="W66" i="33"/>
  <c r="B66" i="6"/>
  <c r="C104" i="42" s="1"/>
  <c r="C66" i="6"/>
  <c r="G66" i="6"/>
  <c r="K66" i="6"/>
  <c r="B66" i="33"/>
  <c r="H66" i="33"/>
  <c r="K66" i="33"/>
  <c r="S66" i="33"/>
  <c r="AI66" i="33"/>
  <c r="AQ66" i="33"/>
  <c r="C66" i="33"/>
  <c r="AH66" i="33"/>
  <c r="AR66" i="33"/>
  <c r="E66" i="6"/>
  <c r="F104" i="42" s="1"/>
  <c r="F66" i="33"/>
  <c r="R55" i="33"/>
  <c r="I55" i="6"/>
  <c r="D55" i="33"/>
  <c r="G55" i="6"/>
  <c r="AD55" i="33"/>
  <c r="J55" i="33"/>
  <c r="B55" i="33"/>
  <c r="AF55" i="33"/>
  <c r="AE55" i="33"/>
  <c r="AR55" i="33"/>
  <c r="F55" i="6"/>
  <c r="G93" i="42" s="1"/>
  <c r="AP55" i="33"/>
  <c r="N55" i="33"/>
  <c r="B55" i="6"/>
  <c r="C93" i="42" s="1"/>
  <c r="H55" i="33"/>
  <c r="AH55" i="33"/>
  <c r="AI55" i="33"/>
  <c r="C55" i="6"/>
  <c r="D93" i="42" s="1"/>
  <c r="F55" i="33"/>
  <c r="K55" i="33"/>
  <c r="AQ55" i="33"/>
  <c r="AM55" i="33" s="1"/>
  <c r="L18" i="34"/>
  <c r="G55" i="33"/>
  <c r="E55" i="6"/>
  <c r="F93" i="42" s="1"/>
  <c r="AJ55" i="33"/>
  <c r="C55" i="33"/>
  <c r="J55" i="6"/>
  <c r="L55" i="33"/>
  <c r="K55" i="6"/>
  <c r="W55" i="33"/>
  <c r="V55" i="33"/>
  <c r="O55" i="33"/>
  <c r="D55" i="6"/>
  <c r="T55" i="33"/>
  <c r="S55" i="33"/>
  <c r="M18" i="34"/>
  <c r="J56" i="3"/>
  <c r="J56" i="33"/>
  <c r="D56" i="33"/>
  <c r="T56" i="33"/>
  <c r="K56" i="6"/>
  <c r="R56" i="33"/>
  <c r="I56" i="6"/>
  <c r="F56" i="33"/>
  <c r="AH56" i="33"/>
  <c r="AJ56" i="33"/>
  <c r="E56" i="6"/>
  <c r="S56" i="33"/>
  <c r="W56" i="33"/>
  <c r="D56" i="6"/>
  <c r="AR56" i="33"/>
  <c r="AI56" i="33"/>
  <c r="C56" i="6"/>
  <c r="K56" i="33"/>
  <c r="J56" i="6"/>
  <c r="J57" i="3"/>
  <c r="V56" i="33"/>
  <c r="AF56" i="33"/>
  <c r="G56" i="6"/>
  <c r="M19" i="34"/>
  <c r="O56" i="33"/>
  <c r="B56" i="6"/>
  <c r="L19" i="34"/>
  <c r="AE56" i="33"/>
  <c r="AD56" i="33"/>
  <c r="L56" i="33"/>
  <c r="G56" i="33"/>
  <c r="B56" i="33"/>
  <c r="F56" i="6"/>
  <c r="H56" i="33"/>
  <c r="C56" i="33"/>
  <c r="AQ56" i="33"/>
  <c r="N56" i="33"/>
  <c r="AP56" i="33"/>
  <c r="H108" i="42" l="1"/>
  <c r="G94" i="42"/>
  <c r="C106" i="42"/>
  <c r="C94" i="42"/>
  <c r="C111" i="42"/>
  <c r="F111" i="42"/>
  <c r="F106" i="42"/>
  <c r="C107" i="42"/>
  <c r="F107" i="42"/>
  <c r="C110" i="42"/>
  <c r="H110" i="42"/>
  <c r="F110" i="42"/>
  <c r="C95" i="42"/>
  <c r="G111" i="42"/>
  <c r="G106" i="42"/>
  <c r="F94" i="42"/>
  <c r="G107" i="42"/>
  <c r="G110" i="42"/>
  <c r="F95" i="42"/>
  <c r="G95" i="42"/>
  <c r="D101" i="42"/>
  <c r="H101" i="42"/>
  <c r="E113" i="42"/>
  <c r="D105" i="42"/>
  <c r="H109" i="42"/>
  <c r="H95" i="42"/>
  <c r="D111" i="42"/>
  <c r="E106" i="42"/>
  <c r="E100" i="42"/>
  <c r="D94" i="42"/>
  <c r="E93" i="42"/>
  <c r="D96" i="42"/>
  <c r="H100" i="42"/>
  <c r="E105" i="42"/>
  <c r="E95" i="42"/>
  <c r="H99" i="42"/>
  <c r="H112" i="42"/>
  <c r="D98" i="42"/>
  <c r="H113" i="42"/>
  <c r="E103" i="42"/>
  <c r="D95" i="42"/>
  <c r="H98" i="42"/>
  <c r="E108" i="42"/>
  <c r="H104" i="42"/>
  <c r="H96" i="42"/>
  <c r="E102" i="42"/>
  <c r="E109" i="42"/>
  <c r="H94" i="42"/>
  <c r="H106" i="42"/>
  <c r="E96" i="42"/>
  <c r="H107" i="42"/>
  <c r="H102" i="42"/>
  <c r="H93" i="42"/>
  <c r="E111" i="42"/>
  <c r="D106" i="42"/>
  <c r="E110" i="42"/>
  <c r="H103" i="42"/>
  <c r="H111" i="42"/>
  <c r="H105" i="42"/>
  <c r="H97" i="42"/>
  <c r="E94" i="42"/>
  <c r="S66" i="6"/>
  <c r="G104" i="42"/>
  <c r="E101" i="42"/>
  <c r="D113" i="42"/>
  <c r="D110" i="42"/>
  <c r="D108" i="42"/>
  <c r="T66" i="6"/>
  <c r="E107" i="42"/>
  <c r="D102" i="42"/>
  <c r="D99" i="42"/>
  <c r="E98" i="42"/>
  <c r="D97" i="42"/>
  <c r="D104" i="42"/>
  <c r="D107" i="42"/>
  <c r="D103" i="42"/>
  <c r="E112" i="42"/>
  <c r="E97" i="42"/>
  <c r="AG64" i="33"/>
  <c r="W71" i="6"/>
  <c r="W58" i="6"/>
  <c r="S61" i="6"/>
  <c r="Q66" i="6"/>
  <c r="AG68" i="33"/>
  <c r="P71" i="6"/>
  <c r="AK64" i="33"/>
  <c r="Q71" i="6"/>
  <c r="T61" i="6"/>
  <c r="AG65" i="33"/>
  <c r="W61" i="6"/>
  <c r="M71" i="33"/>
  <c r="P61" i="6"/>
  <c r="R61" i="6"/>
  <c r="AK61" i="33"/>
  <c r="I60" i="33"/>
  <c r="W73" i="6"/>
  <c r="S68" i="6"/>
  <c r="T72" i="6"/>
  <c r="T73" i="6"/>
  <c r="X68" i="6"/>
  <c r="P72" i="6"/>
  <c r="L57" i="6"/>
  <c r="R68" i="6"/>
  <c r="W68" i="6"/>
  <c r="R73" i="6"/>
  <c r="R58" i="6"/>
  <c r="AN63" i="33"/>
  <c r="X72" i="6"/>
  <c r="AN61" i="33"/>
  <c r="Q61" i="6"/>
  <c r="AG74" i="33"/>
  <c r="AG59" i="33"/>
  <c r="Q73" i="6"/>
  <c r="AK67" i="33"/>
  <c r="M57" i="33"/>
  <c r="X61" i="6"/>
  <c r="M70" i="33"/>
  <c r="X66" i="6"/>
  <c r="T62" i="6"/>
  <c r="AN62" i="33"/>
  <c r="W62" i="6"/>
  <c r="Q58" i="6"/>
  <c r="R21" i="34"/>
  <c r="U72" i="33"/>
  <c r="AN70" i="33"/>
  <c r="AK66" i="33"/>
  <c r="Q62" i="6"/>
  <c r="P62" i="6"/>
  <c r="R62" i="6"/>
  <c r="AN72" i="33"/>
  <c r="R72" i="6"/>
  <c r="AN57" i="33"/>
  <c r="I74" i="33"/>
  <c r="AN74" i="33"/>
  <c r="U74" i="33"/>
  <c r="P66" i="6"/>
  <c r="S72" i="6"/>
  <c r="AN67" i="33"/>
  <c r="U64" i="33"/>
  <c r="AN65" i="33"/>
  <c r="AG57" i="33"/>
  <c r="R66" i="6"/>
  <c r="X58" i="6"/>
  <c r="AG63" i="33"/>
  <c r="W65" i="6"/>
  <c r="AK65" i="33"/>
  <c r="AK74" i="33"/>
  <c r="X59" i="6"/>
  <c r="R22" i="34"/>
  <c r="M60" i="33"/>
  <c r="AM58" i="33"/>
  <c r="Q74" i="6"/>
  <c r="T59" i="6"/>
  <c r="T70" i="6"/>
  <c r="I58" i="33"/>
  <c r="U75" i="33"/>
  <c r="AM72" i="33"/>
  <c r="R70" i="6"/>
  <c r="S70" i="6"/>
  <c r="AG66" i="33"/>
  <c r="S73" i="6"/>
  <c r="AG58" i="33"/>
  <c r="U58" i="33"/>
  <c r="P63" i="6"/>
  <c r="Q63" i="6"/>
  <c r="X63" i="6"/>
  <c r="W69" i="6"/>
  <c r="Q69" i="6"/>
  <c r="X69" i="6"/>
  <c r="M69" i="33"/>
  <c r="AK75" i="33"/>
  <c r="I75" i="33"/>
  <c r="AM75" i="33"/>
  <c r="AG72" i="33"/>
  <c r="P67" i="6"/>
  <c r="AG67" i="33"/>
  <c r="T67" i="6"/>
  <c r="AG56" i="33"/>
  <c r="M66" i="33"/>
  <c r="U73" i="33"/>
  <c r="M68" i="33"/>
  <c r="AL66" i="33"/>
  <c r="AS66" i="33"/>
  <c r="Q31" i="34"/>
  <c r="AA58" i="33"/>
  <c r="AU58" i="33" s="1"/>
  <c r="L63" i="6"/>
  <c r="V63" i="6"/>
  <c r="U69" i="33"/>
  <c r="S75" i="6"/>
  <c r="S76" i="6"/>
  <c r="Q67" i="6"/>
  <c r="AN71" i="33"/>
  <c r="AL71" i="33"/>
  <c r="AS71" i="33"/>
  <c r="Q34" i="34"/>
  <c r="O61" i="6"/>
  <c r="H61" i="6"/>
  <c r="R23" i="34"/>
  <c r="AK55" i="33"/>
  <c r="I66" i="33"/>
  <c r="E66" i="33"/>
  <c r="Z66" i="33"/>
  <c r="W66" i="6"/>
  <c r="H73" i="6"/>
  <c r="O73" i="6"/>
  <c r="L73" i="6"/>
  <c r="V73" i="6"/>
  <c r="Q36" i="34"/>
  <c r="AG73" i="33"/>
  <c r="AS68" i="33"/>
  <c r="AL68" i="33"/>
  <c r="I68" i="33"/>
  <c r="U68" i="33"/>
  <c r="AK68" i="33"/>
  <c r="P68" i="6"/>
  <c r="O62" i="6"/>
  <c r="H62" i="6"/>
  <c r="M62" i="33"/>
  <c r="AM62" i="33"/>
  <c r="I62" i="33"/>
  <c r="P58" i="6"/>
  <c r="M58" i="33"/>
  <c r="U63" i="33"/>
  <c r="I63" i="33"/>
  <c r="R63" i="6"/>
  <c r="E69" i="33"/>
  <c r="Z69" i="33"/>
  <c r="AM69" i="33"/>
  <c r="AK69" i="33"/>
  <c r="I69" i="33"/>
  <c r="H69" i="6"/>
  <c r="O69" i="6"/>
  <c r="R76" i="6"/>
  <c r="R75" i="6"/>
  <c r="X76" i="6"/>
  <c r="X75" i="6"/>
  <c r="W76" i="6"/>
  <c r="W75" i="6"/>
  <c r="AL75" i="33"/>
  <c r="AS75" i="33"/>
  <c r="W72" i="6"/>
  <c r="AK72" i="33"/>
  <c r="I72" i="33"/>
  <c r="E72" i="33"/>
  <c r="Z72" i="33"/>
  <c r="Q72" i="6"/>
  <c r="O67" i="6"/>
  <c r="H67" i="6"/>
  <c r="AM67" i="33"/>
  <c r="X64" i="6"/>
  <c r="P64" i="6"/>
  <c r="AM64" i="33"/>
  <c r="T64" i="6"/>
  <c r="T71" i="6"/>
  <c r="AK71" i="33"/>
  <c r="U71" i="33"/>
  <c r="AM65" i="33"/>
  <c r="Q28" i="34"/>
  <c r="M65" i="33"/>
  <c r="T65" i="6"/>
  <c r="Z57" i="33"/>
  <c r="E57" i="33"/>
  <c r="AM57" i="33"/>
  <c r="V61" i="6"/>
  <c r="L61" i="6"/>
  <c r="U61" i="33"/>
  <c r="AL61" i="33"/>
  <c r="AS61" i="33"/>
  <c r="Q24" i="34"/>
  <c r="P74" i="6"/>
  <c r="R74" i="6"/>
  <c r="AM74" i="33"/>
  <c r="AL74" i="33"/>
  <c r="AS74" i="33"/>
  <c r="E74" i="33"/>
  <c r="Z74" i="33"/>
  <c r="AK59" i="33"/>
  <c r="Z59" i="33"/>
  <c r="E59" i="33"/>
  <c r="S59" i="6"/>
  <c r="L59" i="6"/>
  <c r="V59" i="6"/>
  <c r="AA59" i="33"/>
  <c r="AU59" i="33" s="1"/>
  <c r="AS59" i="33"/>
  <c r="AL59" i="33"/>
  <c r="O59" i="6"/>
  <c r="H59" i="6"/>
  <c r="Q60" i="6"/>
  <c r="AG60" i="33"/>
  <c r="AM60" i="33"/>
  <c r="AA60" i="33"/>
  <c r="AU60" i="33" s="1"/>
  <c r="X60" i="6"/>
  <c r="O60" i="6"/>
  <c r="H60" i="6"/>
  <c r="AK70" i="33"/>
  <c r="AL70" i="33"/>
  <c r="AS70" i="33"/>
  <c r="AM70" i="33"/>
  <c r="L70" i="6"/>
  <c r="V70" i="6"/>
  <c r="AS73" i="33"/>
  <c r="AL73" i="33"/>
  <c r="Q25" i="34"/>
  <c r="AL58" i="33"/>
  <c r="AS58" i="33"/>
  <c r="Q32" i="34"/>
  <c r="H75" i="6"/>
  <c r="O76" i="6"/>
  <c r="O75" i="6"/>
  <c r="H64" i="6"/>
  <c r="O64" i="6"/>
  <c r="AG71" i="33"/>
  <c r="AL65" i="33"/>
  <c r="AS65" i="33"/>
  <c r="V60" i="6"/>
  <c r="L60" i="6"/>
  <c r="Q33" i="34"/>
  <c r="AM66" i="33"/>
  <c r="O66" i="6"/>
  <c r="H66" i="6"/>
  <c r="V66" i="6"/>
  <c r="L66" i="6"/>
  <c r="P73" i="6"/>
  <c r="X73" i="6"/>
  <c r="AN73" i="33"/>
  <c r="T68" i="6"/>
  <c r="Q68" i="6"/>
  <c r="AN68" i="33"/>
  <c r="Z68" i="33"/>
  <c r="E68" i="33"/>
  <c r="S62" i="6"/>
  <c r="Z62" i="33"/>
  <c r="E62" i="33"/>
  <c r="AG62" i="33"/>
  <c r="Q21" i="34"/>
  <c r="E58" i="33"/>
  <c r="Z58" i="33"/>
  <c r="T58" i="6"/>
  <c r="AL63" i="33"/>
  <c r="AS63" i="33"/>
  <c r="M63" i="33"/>
  <c r="AK63" i="33"/>
  <c r="T63" i="6"/>
  <c r="S69" i="6"/>
  <c r="AG69" i="33"/>
  <c r="T69" i="6"/>
  <c r="V69" i="6"/>
  <c r="L69" i="6"/>
  <c r="R69" i="6"/>
  <c r="T75" i="6"/>
  <c r="T76" i="6"/>
  <c r="Q76" i="6"/>
  <c r="Q75" i="6"/>
  <c r="P75" i="6"/>
  <c r="P76" i="6"/>
  <c r="AL72" i="33"/>
  <c r="AS72" i="33"/>
  <c r="Q35" i="34"/>
  <c r="I67" i="33"/>
  <c r="Z67" i="33"/>
  <c r="E67" i="33"/>
  <c r="X67" i="6"/>
  <c r="U67" i="33"/>
  <c r="V67" i="6"/>
  <c r="L67" i="6"/>
  <c r="AL64" i="33"/>
  <c r="AS64" i="33"/>
  <c r="R64" i="6"/>
  <c r="I64" i="33"/>
  <c r="Z64" i="33"/>
  <c r="E64" i="33"/>
  <c r="M64" i="33"/>
  <c r="Q27" i="34"/>
  <c r="W64" i="6"/>
  <c r="H71" i="6"/>
  <c r="O71" i="6"/>
  <c r="I71" i="33"/>
  <c r="S71" i="6"/>
  <c r="R71" i="6"/>
  <c r="E65" i="33"/>
  <c r="Z65" i="33"/>
  <c r="R65" i="6"/>
  <c r="V65" i="6"/>
  <c r="L65" i="6"/>
  <c r="U65" i="33"/>
  <c r="P65" i="6"/>
  <c r="H57" i="6"/>
  <c r="AA57" i="33"/>
  <c r="AU57" i="33" s="1"/>
  <c r="AK57" i="33"/>
  <c r="Z61" i="33"/>
  <c r="E61" i="33"/>
  <c r="T74" i="6"/>
  <c r="H74" i="6"/>
  <c r="O74" i="6"/>
  <c r="R59" i="6"/>
  <c r="I59" i="33"/>
  <c r="Q59" i="6"/>
  <c r="AN59" i="33"/>
  <c r="AM59" i="33"/>
  <c r="P59" i="6"/>
  <c r="W60" i="6"/>
  <c r="P60" i="6"/>
  <c r="R60" i="6"/>
  <c r="U60" i="33"/>
  <c r="AK60" i="33"/>
  <c r="Q23" i="34"/>
  <c r="E70" i="33"/>
  <c r="Z70" i="33"/>
  <c r="P70" i="6"/>
  <c r="W70" i="6"/>
  <c r="O70" i="6"/>
  <c r="H70" i="6"/>
  <c r="AG70" i="33"/>
  <c r="O68" i="6"/>
  <c r="H68" i="6"/>
  <c r="W63" i="6"/>
  <c r="Q30" i="34"/>
  <c r="AG61" i="33"/>
  <c r="Z60" i="33"/>
  <c r="E60" i="33"/>
  <c r="AN66" i="33"/>
  <c r="Q29" i="34"/>
  <c r="U66" i="33"/>
  <c r="AK73" i="33"/>
  <c r="E73" i="33"/>
  <c r="Z73" i="33"/>
  <c r="AM73" i="33"/>
  <c r="I73" i="33"/>
  <c r="V68" i="6"/>
  <c r="L68" i="6"/>
  <c r="AM68" i="33"/>
  <c r="AL62" i="33"/>
  <c r="AS62" i="33"/>
  <c r="L62" i="6"/>
  <c r="V62" i="6"/>
  <c r="U62" i="33"/>
  <c r="AK62" i="33"/>
  <c r="X62" i="6"/>
  <c r="O58" i="6"/>
  <c r="H58" i="6"/>
  <c r="AK58" i="33"/>
  <c r="AN58" i="33"/>
  <c r="S58" i="6"/>
  <c r="V58" i="6"/>
  <c r="L58" i="6"/>
  <c r="E63" i="33"/>
  <c r="Z63" i="33"/>
  <c r="AM63" i="33"/>
  <c r="S63" i="6"/>
  <c r="Q26" i="34"/>
  <c r="O63" i="6"/>
  <c r="H63" i="6"/>
  <c r="AN69" i="33"/>
  <c r="P69" i="6"/>
  <c r="AL69" i="33"/>
  <c r="AS69" i="33"/>
  <c r="AG75" i="33"/>
  <c r="E75" i="33"/>
  <c r="Z75" i="33"/>
  <c r="Q39" i="34"/>
  <c r="Q38" i="34"/>
  <c r="M75" i="33"/>
  <c r="V76" i="6"/>
  <c r="V75" i="6"/>
  <c r="L75" i="6"/>
  <c r="AN75" i="33"/>
  <c r="O72" i="6"/>
  <c r="H72" i="6"/>
  <c r="V72" i="6"/>
  <c r="L72" i="6"/>
  <c r="M67" i="33"/>
  <c r="R67" i="6"/>
  <c r="AL67" i="33"/>
  <c r="AS67" i="33"/>
  <c r="W67" i="6"/>
  <c r="S67" i="6"/>
  <c r="V64" i="6"/>
  <c r="L64" i="6"/>
  <c r="S64" i="6"/>
  <c r="Q64" i="6"/>
  <c r="AM71" i="33"/>
  <c r="E71" i="33"/>
  <c r="Z71" i="33"/>
  <c r="L71" i="6"/>
  <c r="V71" i="6"/>
  <c r="Q65" i="6"/>
  <c r="X65" i="6"/>
  <c r="I65" i="33"/>
  <c r="S65" i="6"/>
  <c r="O65" i="6"/>
  <c r="H65" i="6"/>
  <c r="U57" i="33"/>
  <c r="AS57" i="33"/>
  <c r="AL57" i="33"/>
  <c r="I61" i="33"/>
  <c r="M61" i="33"/>
  <c r="AM61" i="33"/>
  <c r="Q37" i="34"/>
  <c r="S74" i="6"/>
  <c r="V74" i="6"/>
  <c r="L74" i="6"/>
  <c r="X74" i="6"/>
  <c r="W74" i="6"/>
  <c r="W59" i="6"/>
  <c r="Q22" i="34"/>
  <c r="M59" i="33"/>
  <c r="U59" i="33"/>
  <c r="S60" i="6"/>
  <c r="AL60" i="33"/>
  <c r="AS60" i="33"/>
  <c r="AN60" i="33"/>
  <c r="T60" i="6"/>
  <c r="I70" i="33"/>
  <c r="Q70" i="6"/>
  <c r="X70" i="6"/>
  <c r="U70" i="33"/>
  <c r="T57" i="6"/>
  <c r="T56" i="6"/>
  <c r="S57" i="6"/>
  <c r="S56" i="6"/>
  <c r="H56" i="6"/>
  <c r="O57" i="6"/>
  <c r="O56" i="6"/>
  <c r="W57" i="6"/>
  <c r="W56" i="6"/>
  <c r="AN56" i="33"/>
  <c r="R57" i="6"/>
  <c r="R56" i="6"/>
  <c r="V57" i="6"/>
  <c r="V56" i="6"/>
  <c r="L56" i="6"/>
  <c r="I55" i="33"/>
  <c r="E55" i="33"/>
  <c r="Z55" i="33"/>
  <c r="AM56" i="33"/>
  <c r="Q56" i="6"/>
  <c r="Q57" i="6"/>
  <c r="U56" i="33"/>
  <c r="M56" i="33"/>
  <c r="AA55" i="33"/>
  <c r="AU55" i="33" s="1"/>
  <c r="H55" i="6"/>
  <c r="AN55" i="33"/>
  <c r="M55" i="33"/>
  <c r="L55" i="6"/>
  <c r="Q19" i="34"/>
  <c r="Q20" i="34"/>
  <c r="I56" i="33"/>
  <c r="AS55" i="33"/>
  <c r="AL55" i="33"/>
  <c r="AS56" i="33"/>
  <c r="AL56" i="33"/>
  <c r="AA56" i="33"/>
  <c r="AU56" i="33" s="1"/>
  <c r="E56" i="33"/>
  <c r="Z56" i="33"/>
  <c r="R19" i="34"/>
  <c r="R20" i="34"/>
  <c r="P57" i="6"/>
  <c r="P56" i="6"/>
  <c r="AK56" i="33"/>
  <c r="X56" i="6"/>
  <c r="X57" i="6"/>
  <c r="AG55" i="33"/>
  <c r="U55" i="33"/>
  <c r="AO55" i="33" l="1"/>
  <c r="Y58" i="6"/>
  <c r="Y67" i="6"/>
  <c r="AO69" i="33"/>
  <c r="AO57" i="33"/>
  <c r="AO72" i="33"/>
  <c r="AO65" i="33"/>
  <c r="AO64" i="33"/>
  <c r="Y68" i="6"/>
  <c r="M57" i="6"/>
  <c r="AO67" i="33"/>
  <c r="Y62" i="6"/>
  <c r="Y60" i="6"/>
  <c r="Y64" i="6"/>
  <c r="AO74" i="33"/>
  <c r="Y71" i="6"/>
  <c r="AO61" i="33"/>
  <c r="AO75" i="33"/>
  <c r="U68" i="6"/>
  <c r="M68" i="6"/>
  <c r="AT61" i="33"/>
  <c r="AT65" i="33"/>
  <c r="Y69" i="6"/>
  <c r="AT58" i="33"/>
  <c r="Y74" i="6"/>
  <c r="U65" i="6"/>
  <c r="M65" i="6"/>
  <c r="AT71" i="33"/>
  <c r="AT75" i="33"/>
  <c r="U58" i="6"/>
  <c r="M58" i="6"/>
  <c r="Z58" i="6" s="1"/>
  <c r="AO62" i="33"/>
  <c r="AT73" i="33"/>
  <c r="U74" i="6"/>
  <c r="M74" i="6"/>
  <c r="Y65" i="6"/>
  <c r="AT64" i="33"/>
  <c r="AT68" i="33"/>
  <c r="M64" i="6"/>
  <c r="U64" i="6"/>
  <c r="U76" i="6"/>
  <c r="U75" i="6"/>
  <c r="M75" i="6"/>
  <c r="AO73" i="33"/>
  <c r="Y70" i="6"/>
  <c r="AO70" i="33"/>
  <c r="AT59" i="33"/>
  <c r="AO68" i="33"/>
  <c r="AT66" i="33"/>
  <c r="AO71" i="33"/>
  <c r="Y63" i="6"/>
  <c r="Y72" i="6"/>
  <c r="AT70" i="33"/>
  <c r="AT57" i="33"/>
  <c r="M67" i="6"/>
  <c r="U67" i="6"/>
  <c r="Y73" i="6"/>
  <c r="M61" i="6"/>
  <c r="U61" i="6"/>
  <c r="AO60" i="33"/>
  <c r="M72" i="6"/>
  <c r="U72" i="6"/>
  <c r="Y75" i="6"/>
  <c r="Y76" i="6"/>
  <c r="AT63" i="33"/>
  <c r="AT60" i="33"/>
  <c r="AO63" i="33"/>
  <c r="AT62" i="33"/>
  <c r="M66" i="6"/>
  <c r="Z66" i="6" s="1"/>
  <c r="U66" i="6"/>
  <c r="AO58" i="33"/>
  <c r="AO59" i="33"/>
  <c r="Y59" i="6"/>
  <c r="U62" i="6"/>
  <c r="M62" i="6"/>
  <c r="Z62" i="6" s="1"/>
  <c r="M73" i="6"/>
  <c r="Z73" i="6" s="1"/>
  <c r="U73" i="6"/>
  <c r="M59" i="6"/>
  <c r="Z59" i="6" s="1"/>
  <c r="U59" i="6"/>
  <c r="AT72" i="33"/>
  <c r="U63" i="6"/>
  <c r="M63" i="6"/>
  <c r="Z63" i="6" s="1"/>
  <c r="U70" i="6"/>
  <c r="M70" i="6"/>
  <c r="M71" i="6"/>
  <c r="U71" i="6"/>
  <c r="AT67" i="33"/>
  <c r="Y66" i="6"/>
  <c r="M60" i="6"/>
  <c r="U60" i="6"/>
  <c r="AT74" i="33"/>
  <c r="Y61" i="6"/>
  <c r="M69" i="6"/>
  <c r="Z69" i="6" s="1"/>
  <c r="U69" i="6"/>
  <c r="AT69" i="33"/>
  <c r="AO66" i="33"/>
  <c r="E54" i="6"/>
  <c r="C54" i="6"/>
  <c r="G54" i="6"/>
  <c r="F54" i="6"/>
  <c r="I54" i="6"/>
  <c r="B54" i="6"/>
  <c r="C92" i="42" s="1"/>
  <c r="O54" i="33"/>
  <c r="M17" i="34"/>
  <c r="R18" i="34" s="1"/>
  <c r="T54" i="33"/>
  <c r="AJ54" i="33"/>
  <c r="W54" i="33"/>
  <c r="D54" i="6"/>
  <c r="K54" i="6"/>
  <c r="F54" i="33"/>
  <c r="AE54" i="33"/>
  <c r="AP54" i="33"/>
  <c r="AF54" i="33"/>
  <c r="R54" i="33"/>
  <c r="AD54" i="33"/>
  <c r="AI54" i="33"/>
  <c r="AH54" i="33"/>
  <c r="G54" i="33"/>
  <c r="D54" i="33"/>
  <c r="K54" i="33"/>
  <c r="V54" i="33"/>
  <c r="L54" i="33"/>
  <c r="C54" i="33"/>
  <c r="J54" i="33"/>
  <c r="L17" i="34"/>
  <c r="AR54" i="33"/>
  <c r="B54" i="33"/>
  <c r="H54" i="33"/>
  <c r="J54" i="6"/>
  <c r="W55" i="6" s="1"/>
  <c r="N54" i="33"/>
  <c r="S54" i="33"/>
  <c r="AQ54" i="33"/>
  <c r="J55" i="3"/>
  <c r="AT55" i="33"/>
  <c r="U57" i="6"/>
  <c r="M56" i="6"/>
  <c r="U56" i="6"/>
  <c r="AO56" i="33"/>
  <c r="AT56" i="33"/>
  <c r="M55" i="6"/>
  <c r="Y56" i="6"/>
  <c r="Y57" i="6"/>
  <c r="Z67" i="6" l="1"/>
  <c r="Z61" i="6"/>
  <c r="Z56" i="6"/>
  <c r="Z70" i="6"/>
  <c r="Z68" i="6"/>
  <c r="Z75" i="6"/>
  <c r="Z76" i="6"/>
  <c r="Z64" i="6"/>
  <c r="Z74" i="6"/>
  <c r="Z65" i="6"/>
  <c r="Z57" i="6"/>
  <c r="Z60" i="6"/>
  <c r="Z71" i="6"/>
  <c r="Z72" i="6"/>
  <c r="D92" i="42"/>
  <c r="H92" i="42"/>
  <c r="E92" i="42"/>
  <c r="S55" i="6"/>
  <c r="G92" i="42"/>
  <c r="R55" i="6"/>
  <c r="F92" i="42"/>
  <c r="AN54" i="33"/>
  <c r="M54" i="33"/>
  <c r="AG54" i="33"/>
  <c r="AL54" i="33"/>
  <c r="AS54" i="33"/>
  <c r="P55" i="6"/>
  <c r="L54" i="6"/>
  <c r="Y55" i="6" s="1"/>
  <c r="V55" i="6"/>
  <c r="E54" i="33"/>
  <c r="Z54" i="33"/>
  <c r="Q18" i="34"/>
  <c r="U54" i="33"/>
  <c r="I54" i="33"/>
  <c r="J54" i="3"/>
  <c r="T53" i="33"/>
  <c r="AH53" i="33"/>
  <c r="B53" i="6"/>
  <c r="C53" i="33"/>
  <c r="S53" i="33"/>
  <c r="G53" i="33"/>
  <c r="D53" i="6"/>
  <c r="J53" i="6"/>
  <c r="AE53" i="33"/>
  <c r="AQ53" i="33"/>
  <c r="H53" i="33"/>
  <c r="AF53" i="33"/>
  <c r="E53" i="6"/>
  <c r="AD53" i="33"/>
  <c r="AI53" i="33"/>
  <c r="D53" i="33"/>
  <c r="M16" i="34"/>
  <c r="K53" i="33"/>
  <c r="W53" i="33"/>
  <c r="AR53" i="33"/>
  <c r="C53" i="6"/>
  <c r="B53" i="33"/>
  <c r="L53" i="33"/>
  <c r="N53" i="33"/>
  <c r="F53" i="33"/>
  <c r="V53" i="33"/>
  <c r="F53" i="6"/>
  <c r="I53" i="6"/>
  <c r="O53" i="33"/>
  <c r="G53" i="6"/>
  <c r="J53" i="33"/>
  <c r="AJ53" i="33"/>
  <c r="R53" i="33"/>
  <c r="AA54" i="33"/>
  <c r="AU54" i="33" s="1"/>
  <c r="Q55" i="6"/>
  <c r="H54" i="6"/>
  <c r="O55" i="6"/>
  <c r="AM54" i="33"/>
  <c r="AK54" i="33"/>
  <c r="X55" i="6"/>
  <c r="T55" i="6"/>
  <c r="G91" i="42" l="1"/>
  <c r="C91" i="42"/>
  <c r="F91" i="42"/>
  <c r="D91" i="42"/>
  <c r="T54" i="6"/>
  <c r="Q54" i="6"/>
  <c r="E91" i="42"/>
  <c r="P54" i="6"/>
  <c r="S54" i="6"/>
  <c r="AM53" i="33"/>
  <c r="I53" i="33"/>
  <c r="U53" i="33"/>
  <c r="M54" i="6"/>
  <c r="U55" i="6"/>
  <c r="E53" i="33"/>
  <c r="Z53" i="33"/>
  <c r="O54" i="6"/>
  <c r="H53" i="6"/>
  <c r="W54" i="6"/>
  <c r="AK53" i="33"/>
  <c r="V54" i="6"/>
  <c r="M53" i="33"/>
  <c r="AN53" i="33"/>
  <c r="AG53" i="33"/>
  <c r="AT54" i="33"/>
  <c r="J53" i="3"/>
  <c r="E52" i="6"/>
  <c r="H52" i="33"/>
  <c r="AQ52" i="33"/>
  <c r="AE52" i="33"/>
  <c r="J52" i="6"/>
  <c r="K52" i="33"/>
  <c r="C52" i="33"/>
  <c r="S52" i="33"/>
  <c r="AH52" i="33"/>
  <c r="G52" i="33"/>
  <c r="W52" i="33"/>
  <c r="AR52" i="33"/>
  <c r="R52" i="33"/>
  <c r="AJ52" i="33"/>
  <c r="AD52" i="33"/>
  <c r="T52" i="33"/>
  <c r="AF52" i="33"/>
  <c r="D52" i="6"/>
  <c r="F52" i="6"/>
  <c r="I52" i="6"/>
  <c r="D52" i="33"/>
  <c r="M15" i="34"/>
  <c r="R16" i="34" s="1"/>
  <c r="O52" i="33"/>
  <c r="V52" i="33"/>
  <c r="B52" i="33"/>
  <c r="L52" i="33"/>
  <c r="F52" i="33"/>
  <c r="N52" i="33"/>
  <c r="C52" i="6"/>
  <c r="B52" i="6"/>
  <c r="AI52" i="33"/>
  <c r="G52" i="6"/>
  <c r="J52" i="33"/>
  <c r="R17" i="34"/>
  <c r="R54" i="6"/>
  <c r="AA53" i="33"/>
  <c r="AU53" i="33" s="1"/>
  <c r="AO54" i="33"/>
  <c r="Z55" i="6" l="1"/>
  <c r="F90" i="42"/>
  <c r="C90" i="42"/>
  <c r="G90" i="42"/>
  <c r="D90" i="42"/>
  <c r="E90" i="42"/>
  <c r="T53" i="6"/>
  <c r="W53" i="6"/>
  <c r="R53" i="6"/>
  <c r="O53" i="6"/>
  <c r="Q53" i="6"/>
  <c r="M52" i="33"/>
  <c r="U52" i="33"/>
  <c r="AM52" i="33"/>
  <c r="D51" i="33"/>
  <c r="M14" i="34"/>
  <c r="G51" i="33"/>
  <c r="J51" i="6"/>
  <c r="W52" i="6" s="1"/>
  <c r="F51" i="6"/>
  <c r="C51" i="6"/>
  <c r="O51" i="33"/>
  <c r="S51" i="33"/>
  <c r="K51" i="33"/>
  <c r="V51" i="33"/>
  <c r="AH51" i="33"/>
  <c r="AR51" i="33"/>
  <c r="AE51" i="33"/>
  <c r="I51" i="6"/>
  <c r="V52" i="6" s="1"/>
  <c r="AQ51" i="33"/>
  <c r="H51" i="33"/>
  <c r="B51" i="33"/>
  <c r="L51" i="33"/>
  <c r="E51" i="6"/>
  <c r="AD51" i="33"/>
  <c r="AF51" i="33"/>
  <c r="T51" i="33"/>
  <c r="AI51" i="33"/>
  <c r="B51" i="6"/>
  <c r="D51" i="6"/>
  <c r="AJ51" i="33"/>
  <c r="C51" i="33"/>
  <c r="G51" i="6"/>
  <c r="R51" i="33"/>
  <c r="F51" i="33"/>
  <c r="W51" i="33"/>
  <c r="N51" i="33"/>
  <c r="J51" i="33"/>
  <c r="Z52" i="33"/>
  <c r="E52" i="33"/>
  <c r="AA52" i="33"/>
  <c r="AU52" i="33" s="1"/>
  <c r="I52" i="33"/>
  <c r="S53" i="6"/>
  <c r="AG52" i="33"/>
  <c r="U54" i="6"/>
  <c r="P53" i="6"/>
  <c r="AN52" i="33"/>
  <c r="J52" i="3"/>
  <c r="H52" i="6"/>
  <c r="AK52" i="33"/>
  <c r="V53" i="6"/>
  <c r="R52" i="6" l="1"/>
  <c r="F89" i="42"/>
  <c r="P52" i="6"/>
  <c r="D89" i="42"/>
  <c r="Q52" i="6"/>
  <c r="E89" i="42"/>
  <c r="S52" i="6"/>
  <c r="G89" i="42"/>
  <c r="T52" i="6"/>
  <c r="O52" i="6"/>
  <c r="C89" i="42"/>
  <c r="M51" i="33"/>
  <c r="U51" i="33"/>
  <c r="U53" i="6"/>
  <c r="AG51" i="33"/>
  <c r="B50" i="6"/>
  <c r="C88" i="42" s="1"/>
  <c r="L50" i="33"/>
  <c r="AQ50" i="33"/>
  <c r="I50" i="6"/>
  <c r="V51" i="6" s="1"/>
  <c r="C50" i="33"/>
  <c r="J50" i="33"/>
  <c r="T50" i="33"/>
  <c r="AF50" i="33"/>
  <c r="K50" i="33"/>
  <c r="G50" i="6"/>
  <c r="R50" i="33"/>
  <c r="C50" i="6"/>
  <c r="AI50" i="33"/>
  <c r="M13" i="34"/>
  <c r="R14" i="34" s="1"/>
  <c r="B50" i="33"/>
  <c r="AJ50" i="33"/>
  <c r="O50" i="33"/>
  <c r="AE50" i="33"/>
  <c r="AH50" i="33"/>
  <c r="N50" i="33"/>
  <c r="J50" i="6"/>
  <c r="G50" i="33"/>
  <c r="D50" i="6"/>
  <c r="AR50" i="33"/>
  <c r="AN50" i="33" s="1"/>
  <c r="E50" i="6"/>
  <c r="AD50" i="33"/>
  <c r="W50" i="33"/>
  <c r="V50" i="33"/>
  <c r="F50" i="6"/>
  <c r="G88" i="42" s="1"/>
  <c r="F50" i="33"/>
  <c r="S50" i="33"/>
  <c r="H50" i="33"/>
  <c r="D50" i="33"/>
  <c r="J51" i="3"/>
  <c r="I51" i="33"/>
  <c r="AA51" i="33"/>
  <c r="AU51" i="33" s="1"/>
  <c r="H51" i="6"/>
  <c r="E51" i="33"/>
  <c r="Z51" i="33"/>
  <c r="AN51" i="33"/>
  <c r="R15" i="34"/>
  <c r="AM51" i="33"/>
  <c r="AK51" i="33"/>
  <c r="O51" i="6" l="1"/>
  <c r="P51" i="6"/>
  <c r="D88" i="42"/>
  <c r="Q51" i="6"/>
  <c r="E88" i="42"/>
  <c r="R51" i="6"/>
  <c r="F88" i="42"/>
  <c r="J50" i="3"/>
  <c r="U52" i="6"/>
  <c r="AK50" i="33"/>
  <c r="AG50" i="33"/>
  <c r="U50" i="33"/>
  <c r="AM50" i="33"/>
  <c r="I50" i="33"/>
  <c r="Z50" i="33"/>
  <c r="E50" i="33"/>
  <c r="W51" i="6"/>
  <c r="M50" i="33"/>
  <c r="F49" i="6"/>
  <c r="I49" i="6"/>
  <c r="W49" i="33"/>
  <c r="J49" i="33"/>
  <c r="AR49" i="33"/>
  <c r="V49" i="33"/>
  <c r="H49" i="33"/>
  <c r="D49" i="33"/>
  <c r="S49" i="33"/>
  <c r="B49" i="33"/>
  <c r="C49" i="33"/>
  <c r="AE49" i="33"/>
  <c r="F49" i="33"/>
  <c r="K49" i="33"/>
  <c r="AH49" i="33"/>
  <c r="T49" i="33"/>
  <c r="K49" i="6"/>
  <c r="G49" i="6"/>
  <c r="AD49" i="33"/>
  <c r="M12" i="34"/>
  <c r="R13" i="34" s="1"/>
  <c r="C49" i="6"/>
  <c r="J49" i="6"/>
  <c r="W50" i="6" s="1"/>
  <c r="L12" i="34"/>
  <c r="G49" i="33"/>
  <c r="AQ49" i="33"/>
  <c r="AJ49" i="33"/>
  <c r="N49" i="33"/>
  <c r="AF49" i="33"/>
  <c r="AI49" i="33"/>
  <c r="D49" i="6"/>
  <c r="L49" i="33"/>
  <c r="B49" i="6"/>
  <c r="AP49" i="33"/>
  <c r="O49" i="33"/>
  <c r="E49" i="6"/>
  <c r="F87" i="42" s="1"/>
  <c r="R49" i="33"/>
  <c r="S51" i="6"/>
  <c r="T51" i="6"/>
  <c r="AA50" i="33"/>
  <c r="AU50" i="33" s="1"/>
  <c r="H50" i="6"/>
  <c r="H87" i="42" l="1"/>
  <c r="T50" i="6"/>
  <c r="P50" i="6"/>
  <c r="D87" i="42"/>
  <c r="S50" i="6"/>
  <c r="G87" i="42"/>
  <c r="Q50" i="6"/>
  <c r="E87" i="42"/>
  <c r="O50" i="6"/>
  <c r="C87" i="42"/>
  <c r="U49" i="33"/>
  <c r="M49" i="33"/>
  <c r="U51" i="6"/>
  <c r="AK49" i="33"/>
  <c r="AL49" i="33"/>
  <c r="AS49" i="33"/>
  <c r="AM49" i="33"/>
  <c r="E49" i="33"/>
  <c r="Z49" i="33"/>
  <c r="R50" i="6"/>
  <c r="H49" i="6"/>
  <c r="I49" i="33"/>
  <c r="V50" i="6"/>
  <c r="L49" i="6"/>
  <c r="AA49" i="33"/>
  <c r="AU49" i="33" s="1"/>
  <c r="J49" i="3"/>
  <c r="N48" i="33"/>
  <c r="C48" i="6"/>
  <c r="AI48" i="33"/>
  <c r="S48" i="33"/>
  <c r="R48" i="33"/>
  <c r="F48" i="33"/>
  <c r="D48" i="33"/>
  <c r="J48" i="6"/>
  <c r="E48" i="6"/>
  <c r="L48" i="33"/>
  <c r="I48" i="6"/>
  <c r="W48" i="33"/>
  <c r="D48" i="6"/>
  <c r="AQ48" i="33"/>
  <c r="H48" i="33"/>
  <c r="F48" i="6"/>
  <c r="G86" i="42" s="1"/>
  <c r="O48" i="33"/>
  <c r="G48" i="6"/>
  <c r="T48" i="33"/>
  <c r="AF48" i="33"/>
  <c r="C48" i="33"/>
  <c r="M11" i="34"/>
  <c r="R12" i="34" s="1"/>
  <c r="B48" i="33"/>
  <c r="AJ48" i="33"/>
  <c r="AE48" i="33"/>
  <c r="AH48" i="33"/>
  <c r="G48" i="33"/>
  <c r="J48" i="33"/>
  <c r="AR48" i="33"/>
  <c r="B48" i="6"/>
  <c r="C86" i="42" s="1"/>
  <c r="AD48" i="33"/>
  <c r="K48" i="33"/>
  <c r="V48" i="33"/>
  <c r="AG49" i="33"/>
  <c r="AN49" i="33"/>
  <c r="D86" i="42" l="1"/>
  <c r="E86" i="42"/>
  <c r="R49" i="6"/>
  <c r="F86" i="42"/>
  <c r="J48" i="3"/>
  <c r="AM48" i="33"/>
  <c r="AG48" i="33"/>
  <c r="M49" i="6"/>
  <c r="M48" i="33"/>
  <c r="T49" i="6"/>
  <c r="W49" i="6"/>
  <c r="AT49" i="33"/>
  <c r="AO49" i="33"/>
  <c r="U50" i="6"/>
  <c r="O49" i="6"/>
  <c r="H48" i="6"/>
  <c r="AK48" i="33"/>
  <c r="S49" i="6"/>
  <c r="Q49" i="6"/>
  <c r="I48" i="33"/>
  <c r="AA48" i="33"/>
  <c r="AU48" i="33" s="1"/>
  <c r="E48" i="33"/>
  <c r="Z48" i="33"/>
  <c r="B47" i="6"/>
  <c r="C85" i="42" s="1"/>
  <c r="AF47" i="33"/>
  <c r="O47" i="33"/>
  <c r="AH47" i="33"/>
  <c r="E47" i="6"/>
  <c r="AJ47" i="33"/>
  <c r="D47" i="33"/>
  <c r="I47" i="6"/>
  <c r="D47" i="6"/>
  <c r="AQ47" i="33"/>
  <c r="K47" i="33"/>
  <c r="N47" i="33"/>
  <c r="T47" i="33"/>
  <c r="H47" i="33"/>
  <c r="S47" i="33"/>
  <c r="J47" i="33"/>
  <c r="R47" i="33"/>
  <c r="C47" i="6"/>
  <c r="F47" i="33"/>
  <c r="W47" i="33"/>
  <c r="G47" i="6"/>
  <c r="B47" i="33"/>
  <c r="L47" i="33"/>
  <c r="AI47" i="33"/>
  <c r="J47" i="6"/>
  <c r="W48" i="6" s="1"/>
  <c r="M10" i="34"/>
  <c r="AE47" i="33"/>
  <c r="AR47" i="33"/>
  <c r="G47" i="33"/>
  <c r="AD47" i="33"/>
  <c r="C47" i="33"/>
  <c r="F47" i="6"/>
  <c r="V47" i="33"/>
  <c r="AN48" i="33"/>
  <c r="U48" i="33"/>
  <c r="P49" i="6"/>
  <c r="V49" i="6"/>
  <c r="Q48" i="6" l="1"/>
  <c r="E85" i="42"/>
  <c r="P48" i="6"/>
  <c r="D85" i="42"/>
  <c r="R48" i="6"/>
  <c r="F85" i="42"/>
  <c r="S48" i="6"/>
  <c r="G85" i="42"/>
  <c r="J47" i="3"/>
  <c r="AG47" i="33"/>
  <c r="AM47" i="33"/>
  <c r="AN47" i="33"/>
  <c r="H47" i="6"/>
  <c r="U49" i="6"/>
  <c r="V48" i="6"/>
  <c r="Z47" i="33"/>
  <c r="E47" i="33"/>
  <c r="AA47" i="33"/>
  <c r="AU47" i="33" s="1"/>
  <c r="U47" i="33"/>
  <c r="AK47" i="33"/>
  <c r="T48" i="6"/>
  <c r="G46" i="6"/>
  <c r="H46" i="33"/>
  <c r="AI46" i="33"/>
  <c r="B46" i="6"/>
  <c r="B46" i="33"/>
  <c r="F46" i="33"/>
  <c r="O46" i="33"/>
  <c r="J46" i="6"/>
  <c r="W47" i="6" s="1"/>
  <c r="J46" i="33"/>
  <c r="D46" i="6"/>
  <c r="N46" i="33"/>
  <c r="AR46" i="33"/>
  <c r="K46" i="33"/>
  <c r="I46" i="6"/>
  <c r="V47" i="6" s="1"/>
  <c r="D46" i="33"/>
  <c r="V46" i="33"/>
  <c r="E46" i="6"/>
  <c r="C46" i="6"/>
  <c r="AH46" i="33"/>
  <c r="L46" i="33"/>
  <c r="AD46" i="33"/>
  <c r="M9" i="34"/>
  <c r="AE46" i="33"/>
  <c r="F46" i="6"/>
  <c r="G84" i="42" s="1"/>
  <c r="AF46" i="33"/>
  <c r="G46" i="33"/>
  <c r="R46" i="33"/>
  <c r="T46" i="33"/>
  <c r="AJ46" i="33"/>
  <c r="W46" i="33"/>
  <c r="C46" i="33"/>
  <c r="S46" i="33"/>
  <c r="AQ46" i="33"/>
  <c r="I47" i="33"/>
  <c r="M47" i="33"/>
  <c r="O48" i="6"/>
  <c r="R47" i="6" l="1"/>
  <c r="F84" i="42"/>
  <c r="P47" i="6"/>
  <c r="D84" i="42"/>
  <c r="Q47" i="6"/>
  <c r="E84" i="42"/>
  <c r="T47" i="6"/>
  <c r="O47" i="6"/>
  <c r="C84" i="42"/>
  <c r="AM46" i="33"/>
  <c r="AK46" i="33"/>
  <c r="U46" i="33"/>
  <c r="U48" i="6"/>
  <c r="AN46" i="33"/>
  <c r="Z46" i="33"/>
  <c r="E46" i="33"/>
  <c r="E45" i="6"/>
  <c r="T45" i="33"/>
  <c r="K45" i="6"/>
  <c r="G45" i="6"/>
  <c r="L8" i="34"/>
  <c r="D45" i="6"/>
  <c r="AJ45" i="33"/>
  <c r="R45" i="33"/>
  <c r="N45" i="33"/>
  <c r="J45" i="6"/>
  <c r="B45" i="33"/>
  <c r="AR45" i="33"/>
  <c r="F45" i="6"/>
  <c r="B45" i="6"/>
  <c r="J45" i="33"/>
  <c r="AP45" i="33"/>
  <c r="H45" i="33"/>
  <c r="D45" i="33"/>
  <c r="L45" i="33"/>
  <c r="M45" i="33" s="1"/>
  <c r="AH45" i="33"/>
  <c r="F45" i="33"/>
  <c r="AD45" i="33"/>
  <c r="AF45" i="33"/>
  <c r="I45" i="6"/>
  <c r="V45" i="33"/>
  <c r="C45" i="6"/>
  <c r="AA46" i="33"/>
  <c r="AU46" i="33" s="1"/>
  <c r="S47" i="6"/>
  <c r="S46" i="6"/>
  <c r="J46" i="3"/>
  <c r="AG46" i="33"/>
  <c r="H46" i="6"/>
  <c r="M46" i="33"/>
  <c r="I46" i="33"/>
  <c r="I45" i="33" l="1"/>
  <c r="G83" i="42"/>
  <c r="F83" i="42"/>
  <c r="C83" i="42"/>
  <c r="D83" i="42"/>
  <c r="E83" i="42"/>
  <c r="H83" i="42"/>
  <c r="J45" i="3"/>
  <c r="R46" i="6"/>
  <c r="V46" i="6"/>
  <c r="P46" i="6"/>
  <c r="T46" i="6"/>
  <c r="W46" i="6"/>
  <c r="Q46" i="6"/>
  <c r="U45" i="33"/>
  <c r="O46" i="6"/>
  <c r="H45" i="6"/>
  <c r="U47" i="6"/>
  <c r="AG45" i="33"/>
  <c r="AN45" i="33"/>
  <c r="E45" i="33"/>
  <c r="Z45" i="33"/>
  <c r="L45" i="6"/>
  <c r="AK45" i="33"/>
  <c r="AL45" i="33"/>
  <c r="AS45" i="33"/>
  <c r="D44" i="6"/>
  <c r="L7" i="34"/>
  <c r="Q8" i="34" s="1"/>
  <c r="AD44" i="33"/>
  <c r="D44" i="33"/>
  <c r="C44" i="6"/>
  <c r="J44" i="33"/>
  <c r="F44" i="33"/>
  <c r="B44" i="33"/>
  <c r="G44" i="6"/>
  <c r="AH44" i="33"/>
  <c r="V44" i="33"/>
  <c r="F44" i="6"/>
  <c r="AF44" i="33"/>
  <c r="B44" i="6"/>
  <c r="H44" i="33"/>
  <c r="N44" i="33"/>
  <c r="K44" i="6"/>
  <c r="I44" i="6"/>
  <c r="T44" i="33"/>
  <c r="AJ44" i="33"/>
  <c r="R44" i="33"/>
  <c r="AR44" i="33"/>
  <c r="E44" i="6"/>
  <c r="L44" i="33"/>
  <c r="AP44" i="33"/>
  <c r="J44" i="6"/>
  <c r="C82" i="42" l="1"/>
  <c r="F82" i="42"/>
  <c r="G82" i="42"/>
  <c r="H82" i="42"/>
  <c r="D82" i="42"/>
  <c r="E82" i="42"/>
  <c r="O45" i="6"/>
  <c r="R45" i="6"/>
  <c r="X45" i="6"/>
  <c r="S45" i="6"/>
  <c r="T45" i="6"/>
  <c r="P45" i="6"/>
  <c r="AO45" i="33"/>
  <c r="AN44" i="33"/>
  <c r="I44" i="33"/>
  <c r="L44" i="6"/>
  <c r="AS44" i="33"/>
  <c r="AL44" i="33"/>
  <c r="U44" i="33"/>
  <c r="E44" i="33"/>
  <c r="Z44" i="33"/>
  <c r="AT45" i="33"/>
  <c r="J43" i="33"/>
  <c r="V43" i="33"/>
  <c r="E43" i="6"/>
  <c r="F81" i="42" s="1"/>
  <c r="AD43" i="33"/>
  <c r="AH43" i="33"/>
  <c r="N43" i="33"/>
  <c r="R43" i="33"/>
  <c r="B43" i="6"/>
  <c r="C81" i="42" s="1"/>
  <c r="G43" i="6"/>
  <c r="F43" i="33"/>
  <c r="AP43" i="33"/>
  <c r="B43" i="33"/>
  <c r="C43" i="6"/>
  <c r="I43" i="6"/>
  <c r="F43" i="6"/>
  <c r="G81" i="42" s="1"/>
  <c r="D43" i="6"/>
  <c r="K43" i="6"/>
  <c r="X44" i="6" s="1"/>
  <c r="J43" i="6"/>
  <c r="H44" i="6"/>
  <c r="AG44" i="33"/>
  <c r="U46" i="6"/>
  <c r="M45" i="6"/>
  <c r="V45" i="6"/>
  <c r="J44" i="3"/>
  <c r="AK44" i="33"/>
  <c r="M44" i="33"/>
  <c r="O44" i="6" l="1"/>
  <c r="H81" i="42"/>
  <c r="D81" i="42"/>
  <c r="E81" i="42"/>
  <c r="AO44" i="33"/>
  <c r="AL43" i="33"/>
  <c r="M44" i="6"/>
  <c r="L43" i="6"/>
  <c r="Y44" i="6" s="1"/>
  <c r="P44" i="6"/>
  <c r="T44" i="6"/>
  <c r="AT44" i="33"/>
  <c r="J43" i="3"/>
  <c r="E42" i="6"/>
  <c r="C42" i="6"/>
  <c r="D42" i="6"/>
  <c r="F42" i="33"/>
  <c r="I42" i="6"/>
  <c r="F42" i="6"/>
  <c r="G80" i="42" s="1"/>
  <c r="G42" i="6"/>
  <c r="J42" i="6"/>
  <c r="AD42" i="33"/>
  <c r="R42" i="33"/>
  <c r="K42" i="6"/>
  <c r="X43" i="6" s="1"/>
  <c r="V42" i="33"/>
  <c r="B42" i="6"/>
  <c r="B42" i="33"/>
  <c r="AP42" i="33"/>
  <c r="J42" i="33"/>
  <c r="AH42" i="33"/>
  <c r="N42" i="33"/>
  <c r="U45" i="6"/>
  <c r="S44" i="6"/>
  <c r="R44" i="6"/>
  <c r="Z43" i="33"/>
  <c r="AT43" i="33" s="1"/>
  <c r="H43" i="6"/>
  <c r="Y45" i="6"/>
  <c r="Z45" i="6" l="1"/>
  <c r="H80" i="42"/>
  <c r="D80" i="42"/>
  <c r="O43" i="6"/>
  <c r="C80" i="42"/>
  <c r="R43" i="6"/>
  <c r="F80" i="42"/>
  <c r="T43" i="6"/>
  <c r="E80" i="42"/>
  <c r="AL42" i="33"/>
  <c r="Z42" i="33"/>
  <c r="AT42" i="33" s="1"/>
  <c r="M43" i="6"/>
  <c r="S43" i="6"/>
  <c r="H42" i="6"/>
  <c r="L42" i="6"/>
  <c r="Y43" i="6" s="1"/>
  <c r="J42" i="3"/>
  <c r="J41" i="6"/>
  <c r="B41" i="33"/>
  <c r="AH41" i="33"/>
  <c r="I41" i="6"/>
  <c r="D41" i="6"/>
  <c r="E79" i="42" s="1"/>
  <c r="F41" i="33"/>
  <c r="AD41" i="33"/>
  <c r="B41" i="6"/>
  <c r="C79" i="42" s="1"/>
  <c r="K41" i="6"/>
  <c r="E41" i="6"/>
  <c r="C41" i="6"/>
  <c r="V41" i="33"/>
  <c r="R41" i="33"/>
  <c r="AP41" i="33"/>
  <c r="G41" i="6"/>
  <c r="N41" i="33"/>
  <c r="J41" i="33"/>
  <c r="F41" i="6"/>
  <c r="U44" i="6"/>
  <c r="P43" i="6"/>
  <c r="Z44" i="6" l="1"/>
  <c r="H79" i="42"/>
  <c r="D79" i="42"/>
  <c r="T42" i="6"/>
  <c r="S42" i="6"/>
  <c r="G79" i="42"/>
  <c r="R42" i="6"/>
  <c r="F79" i="42"/>
  <c r="U43" i="6"/>
  <c r="AL41" i="33"/>
  <c r="L41" i="6"/>
  <c r="Y42" i="6" s="1"/>
  <c r="Z41" i="33"/>
  <c r="AT41" i="33" s="1"/>
  <c r="D40" i="6"/>
  <c r="F40" i="33"/>
  <c r="J40" i="33"/>
  <c r="E40" i="6"/>
  <c r="F78" i="42" s="1"/>
  <c r="AP40" i="33"/>
  <c r="B40" i="33"/>
  <c r="B40" i="6"/>
  <c r="F40" i="6"/>
  <c r="G78" i="42" s="1"/>
  <c r="V40" i="33"/>
  <c r="N40" i="33"/>
  <c r="AH40" i="33"/>
  <c r="J40" i="6"/>
  <c r="G40" i="6"/>
  <c r="C40" i="6"/>
  <c r="I40" i="6"/>
  <c r="R40" i="33"/>
  <c r="AD40" i="33"/>
  <c r="K40" i="6"/>
  <c r="X41" i="6" s="1"/>
  <c r="X42" i="6"/>
  <c r="H41" i="6"/>
  <c r="O42" i="6"/>
  <c r="J41" i="3"/>
  <c r="P42" i="6"/>
  <c r="M42" i="6"/>
  <c r="Z43" i="6" l="1"/>
  <c r="H78" i="42"/>
  <c r="P41" i="6"/>
  <c r="D78" i="42"/>
  <c r="T41" i="6"/>
  <c r="E78" i="42"/>
  <c r="O41" i="6"/>
  <c r="C78" i="42"/>
  <c r="U42" i="6"/>
  <c r="J40" i="3"/>
  <c r="B39" i="6"/>
  <c r="C77" i="42" s="1"/>
  <c r="J39" i="33"/>
  <c r="K39" i="6"/>
  <c r="X40" i="6" s="1"/>
  <c r="AH39" i="33"/>
  <c r="V39" i="33"/>
  <c r="G39" i="6"/>
  <c r="T40" i="6" s="1"/>
  <c r="B39" i="33"/>
  <c r="C39" i="6"/>
  <c r="F39" i="33"/>
  <c r="AP39" i="33"/>
  <c r="J39" i="6"/>
  <c r="AD39" i="33"/>
  <c r="D39" i="6"/>
  <c r="R39" i="33"/>
  <c r="E39" i="6"/>
  <c r="F39" i="6"/>
  <c r="G77" i="42" s="1"/>
  <c r="I39" i="6"/>
  <c r="N39" i="33"/>
  <c r="R41" i="6"/>
  <c r="L40" i="6"/>
  <c r="Y41" i="6" s="1"/>
  <c r="H40" i="6"/>
  <c r="Z40" i="33"/>
  <c r="AT40" i="33" s="1"/>
  <c r="S41" i="6"/>
  <c r="M41" i="6"/>
  <c r="AL40" i="33"/>
  <c r="Z42" i="6" l="1"/>
  <c r="S40" i="6"/>
  <c r="H77" i="42"/>
  <c r="R40" i="6"/>
  <c r="F77" i="42"/>
  <c r="E77" i="42"/>
  <c r="P40" i="6"/>
  <c r="D77" i="42"/>
  <c r="J39" i="3"/>
  <c r="Z39" i="33"/>
  <c r="AT39" i="33" s="1"/>
  <c r="AL39" i="33"/>
  <c r="M40" i="6"/>
  <c r="L39" i="6"/>
  <c r="Y40" i="6" s="1"/>
  <c r="O40" i="6"/>
  <c r="H39" i="6"/>
  <c r="E38" i="6"/>
  <c r="F76" i="42" s="1"/>
  <c r="K38" i="6"/>
  <c r="X39" i="6" s="1"/>
  <c r="R38" i="33"/>
  <c r="D38" i="6"/>
  <c r="C38" i="6"/>
  <c r="J38" i="33"/>
  <c r="F38" i="6"/>
  <c r="G76" i="42" s="1"/>
  <c r="G38" i="6"/>
  <c r="AH38" i="33"/>
  <c r="B38" i="6"/>
  <c r="N38" i="33"/>
  <c r="I38" i="6"/>
  <c r="AP38" i="33"/>
  <c r="B38" i="33"/>
  <c r="AD38" i="33"/>
  <c r="F38" i="33"/>
  <c r="J38" i="6"/>
  <c r="V38" i="33"/>
  <c r="U41" i="6"/>
  <c r="Z41" i="6" l="1"/>
  <c r="H76" i="42"/>
  <c r="O39" i="6"/>
  <c r="C76" i="42"/>
  <c r="P39" i="6"/>
  <c r="D76" i="42"/>
  <c r="E76" i="42"/>
  <c r="J38" i="3"/>
  <c r="M39" i="6"/>
  <c r="U40" i="6"/>
  <c r="Z38" i="33"/>
  <c r="AT38" i="33" s="1"/>
  <c r="H38" i="6"/>
  <c r="S39" i="6"/>
  <c r="AL38" i="33"/>
  <c r="N37" i="33"/>
  <c r="AP37" i="33"/>
  <c r="AD37" i="33"/>
  <c r="V37" i="33"/>
  <c r="D37" i="6"/>
  <c r="J37" i="33"/>
  <c r="B37" i="33"/>
  <c r="K37" i="6"/>
  <c r="X38" i="6" s="1"/>
  <c r="R37" i="33"/>
  <c r="J37" i="6"/>
  <c r="F37" i="33"/>
  <c r="B37" i="6"/>
  <c r="E37" i="6"/>
  <c r="F75" i="42" s="1"/>
  <c r="F37" i="6"/>
  <c r="AH37" i="33"/>
  <c r="I37" i="6"/>
  <c r="G37" i="6"/>
  <c r="C37" i="6"/>
  <c r="L38" i="6"/>
  <c r="T39" i="6"/>
  <c r="R39" i="6"/>
  <c r="Z40" i="6" l="1"/>
  <c r="H75" i="42"/>
  <c r="E75" i="42"/>
  <c r="D75" i="42"/>
  <c r="S38" i="6"/>
  <c r="G75" i="42"/>
  <c r="T38" i="6"/>
  <c r="O38" i="6"/>
  <c r="C75" i="42"/>
  <c r="L37" i="6"/>
  <c r="Y38" i="6" s="1"/>
  <c r="Z37" i="33"/>
  <c r="AT37" i="33" s="1"/>
  <c r="V36" i="33"/>
  <c r="R36" i="33"/>
  <c r="D36" i="6"/>
  <c r="J36" i="6"/>
  <c r="B36" i="33"/>
  <c r="I36" i="6"/>
  <c r="N36" i="33"/>
  <c r="AP36" i="33"/>
  <c r="K36" i="6"/>
  <c r="J36" i="33"/>
  <c r="F36" i="33"/>
  <c r="E36" i="6"/>
  <c r="C36" i="6"/>
  <c r="P37" i="6" s="1"/>
  <c r="AH36" i="33"/>
  <c r="F36" i="6"/>
  <c r="G74" i="42" s="1"/>
  <c r="AD36" i="33"/>
  <c r="G36" i="6"/>
  <c r="B36" i="6"/>
  <c r="J37" i="3"/>
  <c r="P38" i="6"/>
  <c r="AL37" i="33"/>
  <c r="U39" i="6"/>
  <c r="M38" i="6"/>
  <c r="Y39" i="6"/>
  <c r="H37" i="6"/>
  <c r="R38" i="6"/>
  <c r="Z39" i="6" l="1"/>
  <c r="H74" i="42"/>
  <c r="D74" i="42"/>
  <c r="R37" i="6"/>
  <c r="F74" i="42"/>
  <c r="E74" i="42"/>
  <c r="O37" i="6"/>
  <c r="C74" i="42"/>
  <c r="AL36" i="33"/>
  <c r="C35" i="6"/>
  <c r="AD35" i="33"/>
  <c r="N35" i="33"/>
  <c r="F35" i="6"/>
  <c r="V35" i="33"/>
  <c r="AH35" i="33"/>
  <c r="B35" i="6"/>
  <c r="F35" i="33"/>
  <c r="G35" i="6"/>
  <c r="R35" i="33"/>
  <c r="D35" i="6"/>
  <c r="B35" i="33"/>
  <c r="J35" i="33"/>
  <c r="I35" i="6"/>
  <c r="K35" i="6"/>
  <c r="X36" i="6" s="1"/>
  <c r="AP35" i="33"/>
  <c r="E35" i="6"/>
  <c r="F73" i="42" s="1"/>
  <c r="J35" i="6"/>
  <c r="J36" i="3"/>
  <c r="S37" i="6"/>
  <c r="M37" i="6"/>
  <c r="U38" i="6"/>
  <c r="H36" i="6"/>
  <c r="L36" i="6"/>
  <c r="T37" i="6"/>
  <c r="X37" i="6"/>
  <c r="Z36" i="33"/>
  <c r="AT36" i="33" s="1"/>
  <c r="Z38" i="6" l="1"/>
  <c r="R36" i="6"/>
  <c r="H73" i="42"/>
  <c r="T36" i="6"/>
  <c r="D73" i="42"/>
  <c r="S36" i="6"/>
  <c r="G73" i="42"/>
  <c r="E73" i="42"/>
  <c r="O36" i="6"/>
  <c r="C73" i="42"/>
  <c r="AL35" i="33"/>
  <c r="J35" i="3"/>
  <c r="U37" i="6"/>
  <c r="Z35" i="33"/>
  <c r="AT35" i="33" s="1"/>
  <c r="H35" i="6"/>
  <c r="G34" i="6"/>
  <c r="F34" i="33"/>
  <c r="J34" i="33"/>
  <c r="B34" i="6"/>
  <c r="C72" i="42" s="1"/>
  <c r="AP34" i="33"/>
  <c r="E34" i="6"/>
  <c r="F72" i="42" s="1"/>
  <c r="N34" i="33"/>
  <c r="AH34" i="33"/>
  <c r="B34" i="33"/>
  <c r="R34" i="33"/>
  <c r="V34" i="33"/>
  <c r="I34" i="6"/>
  <c r="C34" i="6"/>
  <c r="F34" i="6"/>
  <c r="G72" i="42" s="1"/>
  <c r="J34" i="6"/>
  <c r="D34" i="6"/>
  <c r="K34" i="6"/>
  <c r="X35" i="6" s="1"/>
  <c r="AD34" i="33"/>
  <c r="M36" i="6"/>
  <c r="Z37" i="6" s="1"/>
  <c r="L35" i="6"/>
  <c r="Y36" i="6" s="1"/>
  <c r="Y37" i="6"/>
  <c r="R35" i="6"/>
  <c r="P36" i="6"/>
  <c r="E72" i="42" l="1"/>
  <c r="H72" i="42"/>
  <c r="P35" i="6"/>
  <c r="D72" i="42"/>
  <c r="T35" i="6"/>
  <c r="J34" i="3"/>
  <c r="M35" i="6"/>
  <c r="Z36" i="6" s="1"/>
  <c r="S35" i="6"/>
  <c r="V33" i="33"/>
  <c r="G33" i="6"/>
  <c r="I33" i="6"/>
  <c r="F33" i="6"/>
  <c r="K33" i="6"/>
  <c r="J33" i="33"/>
  <c r="N33" i="33"/>
  <c r="AP33" i="33"/>
  <c r="B33" i="6"/>
  <c r="J33" i="6"/>
  <c r="AH33" i="33"/>
  <c r="E33" i="6"/>
  <c r="R33" i="33"/>
  <c r="D33" i="6"/>
  <c r="C33" i="6"/>
  <c r="B33" i="33"/>
  <c r="F33" i="33"/>
  <c r="AD33" i="33"/>
  <c r="U36" i="6"/>
  <c r="Z34" i="33"/>
  <c r="AT34" i="33" s="1"/>
  <c r="AL34" i="33"/>
  <c r="L34" i="6"/>
  <c r="Y35" i="6" s="1"/>
  <c r="H34" i="6"/>
  <c r="O35" i="6"/>
  <c r="D71" i="42" l="1"/>
  <c r="E71" i="42"/>
  <c r="C71" i="42"/>
  <c r="F71" i="42"/>
  <c r="G71" i="42"/>
  <c r="H71" i="42"/>
  <c r="O34" i="6"/>
  <c r="S34" i="6"/>
  <c r="L33" i="6"/>
  <c r="T34" i="6"/>
  <c r="P34" i="6"/>
  <c r="M34" i="6"/>
  <c r="H33" i="6"/>
  <c r="X34" i="6"/>
  <c r="U35" i="6"/>
  <c r="J33" i="3"/>
  <c r="J32" i="33"/>
  <c r="D32" i="6"/>
  <c r="AD32" i="33"/>
  <c r="B32" i="33"/>
  <c r="C32" i="6"/>
  <c r="V32" i="33"/>
  <c r="F32" i="6"/>
  <c r="K32" i="6"/>
  <c r="J32" i="6"/>
  <c r="I32" i="6"/>
  <c r="B32" i="6"/>
  <c r="AH32" i="33"/>
  <c r="AP32" i="33"/>
  <c r="N32" i="33"/>
  <c r="F32" i="33"/>
  <c r="G32" i="6"/>
  <c r="E32" i="6"/>
  <c r="R32" i="33"/>
  <c r="Z33" i="33"/>
  <c r="AT33" i="33" s="1"/>
  <c r="AL33" i="33"/>
  <c r="R34" i="6"/>
  <c r="G70" i="42" l="1"/>
  <c r="F70" i="42"/>
  <c r="C70" i="42"/>
  <c r="H70" i="42"/>
  <c r="E70" i="42"/>
  <c r="D70" i="42"/>
  <c r="R33" i="6"/>
  <c r="U34" i="6"/>
  <c r="Y34" i="6"/>
  <c r="X33" i="6"/>
  <c r="S33" i="6"/>
  <c r="T33" i="6"/>
  <c r="L32" i="6"/>
  <c r="J32" i="3"/>
  <c r="AP31" i="33"/>
  <c r="J31" i="6"/>
  <c r="F31" i="6"/>
  <c r="C31" i="6"/>
  <c r="N31" i="33"/>
  <c r="E31" i="6"/>
  <c r="F69" i="42" s="1"/>
  <c r="F31" i="33"/>
  <c r="D31" i="6"/>
  <c r="B31" i="33"/>
  <c r="R31" i="33"/>
  <c r="B31" i="6"/>
  <c r="C69" i="42" s="1"/>
  <c r="G31" i="6"/>
  <c r="V31" i="33"/>
  <c r="K31" i="6"/>
  <c r="X32" i="6" s="1"/>
  <c r="AH31" i="33"/>
  <c r="J31" i="33"/>
  <c r="I31" i="6"/>
  <c r="AD31" i="33"/>
  <c r="AL32" i="33"/>
  <c r="P32" i="6"/>
  <c r="Z35" i="6"/>
  <c r="Z32" i="33"/>
  <c r="AT32" i="33" s="1"/>
  <c r="M33" i="6"/>
  <c r="P33" i="6"/>
  <c r="H32" i="6"/>
  <c r="O33" i="6"/>
  <c r="Y33" i="6" l="1"/>
  <c r="H69" i="42"/>
  <c r="E69" i="42"/>
  <c r="S32" i="6"/>
  <c r="G69" i="42"/>
  <c r="D69" i="42"/>
  <c r="J31" i="3"/>
  <c r="L31" i="6"/>
  <c r="Y32" i="6" s="1"/>
  <c r="H31" i="6"/>
  <c r="R32" i="6"/>
  <c r="Z34" i="6"/>
  <c r="Z31" i="33"/>
  <c r="AT31" i="33" s="1"/>
  <c r="AL31" i="33"/>
  <c r="M32" i="6"/>
  <c r="V30" i="33"/>
  <c r="F30" i="33"/>
  <c r="J30" i="6"/>
  <c r="D30" i="6"/>
  <c r="K30" i="6"/>
  <c r="B30" i="6"/>
  <c r="C30" i="6"/>
  <c r="R30" i="33"/>
  <c r="B30" i="33"/>
  <c r="AP30" i="33"/>
  <c r="E30" i="6"/>
  <c r="AH30" i="33"/>
  <c r="AD30" i="33"/>
  <c r="F30" i="6"/>
  <c r="G30" i="6"/>
  <c r="J30" i="33"/>
  <c r="N30" i="33"/>
  <c r="I30" i="6"/>
  <c r="O32" i="6"/>
  <c r="U33" i="6"/>
  <c r="T32" i="6"/>
  <c r="F68" i="42" l="1"/>
  <c r="G68" i="42"/>
  <c r="C68" i="42"/>
  <c r="E68" i="42"/>
  <c r="H68" i="42"/>
  <c r="D68" i="42"/>
  <c r="J30" i="3"/>
  <c r="T31" i="6"/>
  <c r="R31" i="6"/>
  <c r="U32" i="6"/>
  <c r="O31" i="6"/>
  <c r="X31" i="6"/>
  <c r="Z30" i="33"/>
  <c r="AT30" i="33" s="1"/>
  <c r="P31" i="6"/>
  <c r="M31" i="6"/>
  <c r="Z32" i="6" s="1"/>
  <c r="E29" i="6"/>
  <c r="F29" i="6"/>
  <c r="I29" i="6"/>
  <c r="AD29" i="33"/>
  <c r="G29" i="6"/>
  <c r="N29" i="33"/>
  <c r="J29" i="33"/>
  <c r="F29" i="33"/>
  <c r="D29" i="6"/>
  <c r="K29" i="6"/>
  <c r="V29" i="33"/>
  <c r="B29" i="6"/>
  <c r="R29" i="33"/>
  <c r="AH29" i="33"/>
  <c r="J29" i="6"/>
  <c r="C29" i="6"/>
  <c r="B29" i="33"/>
  <c r="AP29" i="33"/>
  <c r="L30" i="6"/>
  <c r="S31" i="6"/>
  <c r="AL30" i="33"/>
  <c r="H30" i="6"/>
  <c r="Z33" i="6"/>
  <c r="D67" i="42" l="1"/>
  <c r="C67" i="42"/>
  <c r="G67" i="42"/>
  <c r="F67" i="42"/>
  <c r="H67" i="42"/>
  <c r="E67" i="42"/>
  <c r="X30" i="6"/>
  <c r="S30" i="6"/>
  <c r="T30" i="6"/>
  <c r="R30" i="6"/>
  <c r="P30" i="6"/>
  <c r="O30" i="6"/>
  <c r="AL29" i="33"/>
  <c r="L29" i="6"/>
  <c r="I28" i="6"/>
  <c r="G28" i="6"/>
  <c r="J28" i="6"/>
  <c r="D28" i="6"/>
  <c r="E28" i="6"/>
  <c r="F66" i="42" s="1"/>
  <c r="J28" i="33"/>
  <c r="K28" i="6"/>
  <c r="C28" i="6"/>
  <c r="R28" i="33"/>
  <c r="N28" i="33"/>
  <c r="AH28" i="33"/>
  <c r="B28" i="33"/>
  <c r="V28" i="33"/>
  <c r="AD28" i="33"/>
  <c r="B28" i="6"/>
  <c r="F28" i="6"/>
  <c r="G66" i="42" s="1"/>
  <c r="AP28" i="33"/>
  <c r="F28" i="33"/>
  <c r="Z29" i="33"/>
  <c r="AT29" i="33" s="1"/>
  <c r="H29" i="6"/>
  <c r="J29" i="3"/>
  <c r="M30" i="6"/>
  <c r="Y31" i="6"/>
  <c r="U31" i="6"/>
  <c r="D66" i="42" l="1"/>
  <c r="H66" i="42"/>
  <c r="O29" i="6"/>
  <c r="C66" i="42"/>
  <c r="E66" i="42"/>
  <c r="J28" i="3"/>
  <c r="Y30" i="6"/>
  <c r="U30" i="6"/>
  <c r="Z31" i="6"/>
  <c r="AL28" i="33"/>
  <c r="L28" i="6"/>
  <c r="Y29" i="6" s="1"/>
  <c r="Z28" i="33"/>
  <c r="AT28" i="33" s="1"/>
  <c r="P29" i="6"/>
  <c r="H28" i="6"/>
  <c r="X29" i="6"/>
  <c r="S29" i="6"/>
  <c r="M29" i="6"/>
  <c r="T29" i="6"/>
  <c r="K27" i="6"/>
  <c r="X28" i="6" s="1"/>
  <c r="G27" i="6"/>
  <c r="D27" i="6"/>
  <c r="C27" i="6"/>
  <c r="F27" i="6"/>
  <c r="N27" i="33"/>
  <c r="AD27" i="33"/>
  <c r="R27" i="33"/>
  <c r="B27" i="6"/>
  <c r="E27" i="6"/>
  <c r="J27" i="33"/>
  <c r="F27" i="33"/>
  <c r="J27" i="6"/>
  <c r="V27" i="33"/>
  <c r="AH27" i="33"/>
  <c r="B27" i="33"/>
  <c r="AP27" i="33"/>
  <c r="I27" i="6"/>
  <c r="R29" i="6"/>
  <c r="E65" i="42" l="1"/>
  <c r="H65" i="42"/>
  <c r="R28" i="6"/>
  <c r="F65" i="42"/>
  <c r="P28" i="6"/>
  <c r="D65" i="42"/>
  <c r="T28" i="6"/>
  <c r="O28" i="6"/>
  <c r="C65" i="42"/>
  <c r="S28" i="6"/>
  <c r="G65" i="42"/>
  <c r="U29" i="6"/>
  <c r="Z30" i="6"/>
  <c r="L27" i="6"/>
  <c r="Y28" i="6" s="1"/>
  <c r="AL27" i="33"/>
  <c r="Z27" i="33"/>
  <c r="AT27" i="33" s="1"/>
  <c r="M28" i="6"/>
  <c r="J27" i="3"/>
  <c r="E26" i="6"/>
  <c r="F64" i="42" s="1"/>
  <c r="K26" i="6"/>
  <c r="X27" i="6" s="1"/>
  <c r="AP26" i="33"/>
  <c r="N26" i="33"/>
  <c r="J26" i="6"/>
  <c r="AH26" i="33"/>
  <c r="J26" i="33"/>
  <c r="F26" i="33"/>
  <c r="V26" i="33"/>
  <c r="I26" i="6"/>
  <c r="B26" i="6"/>
  <c r="B26" i="33"/>
  <c r="AD26" i="33"/>
  <c r="D26" i="6"/>
  <c r="C26" i="6"/>
  <c r="G26" i="6"/>
  <c r="R26" i="33"/>
  <c r="F26" i="6"/>
  <c r="G64" i="42" s="1"/>
  <c r="H27" i="6"/>
  <c r="E64" i="42" l="1"/>
  <c r="H64" i="42"/>
  <c r="P27" i="6"/>
  <c r="D64" i="42"/>
  <c r="O27" i="6"/>
  <c r="C64" i="42"/>
  <c r="T27" i="6"/>
  <c r="J26" i="3"/>
  <c r="U28" i="6"/>
  <c r="R27" i="6"/>
  <c r="Z26" i="33"/>
  <c r="AT26" i="33" s="1"/>
  <c r="H26" i="6"/>
  <c r="AL26" i="33"/>
  <c r="I25" i="6"/>
  <c r="B25" i="33"/>
  <c r="D25" i="6"/>
  <c r="G25" i="6"/>
  <c r="J25" i="33"/>
  <c r="C25" i="6"/>
  <c r="E25" i="6"/>
  <c r="AP25" i="33"/>
  <c r="K25" i="6"/>
  <c r="R25" i="33"/>
  <c r="F25" i="6"/>
  <c r="V25" i="33"/>
  <c r="N25" i="33"/>
  <c r="AH25" i="33"/>
  <c r="J25" i="6"/>
  <c r="F25" i="33"/>
  <c r="AD25" i="33"/>
  <c r="B25" i="6"/>
  <c r="M27" i="6"/>
  <c r="Z28" i="6" s="1"/>
  <c r="S27" i="6"/>
  <c r="L26" i="6"/>
  <c r="Z29" i="6"/>
  <c r="G63" i="42" l="1"/>
  <c r="F63" i="42"/>
  <c r="C63" i="42"/>
  <c r="H63" i="42"/>
  <c r="E63" i="42"/>
  <c r="D63" i="42"/>
  <c r="X26" i="6"/>
  <c r="S26" i="6"/>
  <c r="R26" i="6"/>
  <c r="U27" i="6"/>
  <c r="Z25" i="33"/>
  <c r="AT25" i="33" s="1"/>
  <c r="J24" i="6"/>
  <c r="F24" i="6"/>
  <c r="G24" i="6"/>
  <c r="AD24" i="33"/>
  <c r="I24" i="6"/>
  <c r="R24" i="33"/>
  <c r="D24" i="6"/>
  <c r="F24" i="33"/>
  <c r="B24" i="6"/>
  <c r="J24" i="33"/>
  <c r="V24" i="33"/>
  <c r="N24" i="33"/>
  <c r="E24" i="6"/>
  <c r="B24" i="33"/>
  <c r="K24" i="6"/>
  <c r="C24" i="6"/>
  <c r="AH24" i="33"/>
  <c r="AP24" i="33"/>
  <c r="L25" i="6"/>
  <c r="H25" i="6"/>
  <c r="P26" i="6"/>
  <c r="Y27" i="6"/>
  <c r="AL25" i="33"/>
  <c r="T26" i="6"/>
  <c r="M26" i="6"/>
  <c r="Z27" i="6" s="1"/>
  <c r="J25" i="3"/>
  <c r="O26" i="6"/>
  <c r="G62" i="42" l="1"/>
  <c r="H62" i="42"/>
  <c r="R25" i="6"/>
  <c r="F62" i="42"/>
  <c r="O25" i="6"/>
  <c r="C62" i="42"/>
  <c r="D62" i="42"/>
  <c r="E62" i="42"/>
  <c r="U26" i="6"/>
  <c r="Y26" i="6"/>
  <c r="T25" i="6"/>
  <c r="S25" i="6"/>
  <c r="L24" i="6"/>
  <c r="P25" i="6"/>
  <c r="J24" i="3"/>
  <c r="AD23" i="33"/>
  <c r="D23" i="6"/>
  <c r="K23" i="6"/>
  <c r="I23" i="6"/>
  <c r="J23" i="33"/>
  <c r="C23" i="6"/>
  <c r="N23" i="33"/>
  <c r="B23" i="6"/>
  <c r="F23" i="6"/>
  <c r="R23" i="33"/>
  <c r="F23" i="33"/>
  <c r="AH23" i="33"/>
  <c r="B23" i="33"/>
  <c r="V23" i="33"/>
  <c r="J23" i="6"/>
  <c r="E23" i="6"/>
  <c r="F61" i="42" s="1"/>
  <c r="AP23" i="33"/>
  <c r="G23" i="6"/>
  <c r="AL24" i="33"/>
  <c r="Z24" i="33"/>
  <c r="AT24" i="33" s="1"/>
  <c r="M25" i="6"/>
  <c r="H24" i="6"/>
  <c r="E61" i="42" l="1"/>
  <c r="H61" i="42"/>
  <c r="T24" i="6"/>
  <c r="P24" i="6"/>
  <c r="D61" i="42"/>
  <c r="S24" i="6"/>
  <c r="G61" i="42"/>
  <c r="O24" i="6"/>
  <c r="C61" i="42"/>
  <c r="Z23" i="33"/>
  <c r="AT23" i="33" s="1"/>
  <c r="Z26" i="6"/>
  <c r="AL23" i="33"/>
  <c r="M24" i="6"/>
  <c r="AH22" i="33"/>
  <c r="B22" i="6"/>
  <c r="C60" i="42" s="1"/>
  <c r="I22" i="6"/>
  <c r="AP22" i="33"/>
  <c r="E22" i="6"/>
  <c r="F60" i="42" s="1"/>
  <c r="J22" i="6"/>
  <c r="K22" i="6"/>
  <c r="V22" i="33"/>
  <c r="D22" i="6"/>
  <c r="C22" i="6"/>
  <c r="N22" i="33"/>
  <c r="R22" i="33"/>
  <c r="AD22" i="33"/>
  <c r="B22" i="33"/>
  <c r="F22" i="6"/>
  <c r="J22" i="33"/>
  <c r="F22" i="33"/>
  <c r="G22" i="6"/>
  <c r="U25" i="6"/>
  <c r="R24" i="6"/>
  <c r="R23" i="6"/>
  <c r="H23" i="6"/>
  <c r="L23" i="6"/>
  <c r="J23" i="3"/>
  <c r="H60" i="42" l="1"/>
  <c r="D60" i="42"/>
  <c r="S23" i="6"/>
  <c r="G60" i="42"/>
  <c r="E60" i="42"/>
  <c r="Z22" i="33"/>
  <c r="AT22" i="33" s="1"/>
  <c r="P23" i="6"/>
  <c r="H22" i="6"/>
  <c r="M23" i="6"/>
  <c r="Z24" i="6" s="1"/>
  <c r="J22" i="3"/>
  <c r="G21" i="6"/>
  <c r="J21" i="33"/>
  <c r="K21" i="6"/>
  <c r="V21" i="33"/>
  <c r="F21" i="33"/>
  <c r="E21" i="6"/>
  <c r="F59" i="42" s="1"/>
  <c r="B21" i="33"/>
  <c r="AP21" i="33"/>
  <c r="J21" i="6"/>
  <c r="F21" i="6"/>
  <c r="G59" i="42" s="1"/>
  <c r="R21" i="33"/>
  <c r="AH21" i="33"/>
  <c r="D21" i="6"/>
  <c r="E59" i="42" s="1"/>
  <c r="C21" i="6"/>
  <c r="N21" i="33"/>
  <c r="I21" i="6"/>
  <c r="AD21" i="33"/>
  <c r="B21" i="6"/>
  <c r="AL22" i="33"/>
  <c r="U24" i="6"/>
  <c r="T23" i="6"/>
  <c r="O23" i="6"/>
  <c r="L22" i="6"/>
  <c r="Z25" i="6"/>
  <c r="H59" i="42" l="1"/>
  <c r="O22" i="6"/>
  <c r="C59" i="42"/>
  <c r="P22" i="6"/>
  <c r="D59" i="42"/>
  <c r="T22" i="6"/>
  <c r="U23" i="6"/>
  <c r="L21" i="6"/>
  <c r="AL21" i="33"/>
  <c r="M22" i="6"/>
  <c r="Z23" i="6" s="1"/>
  <c r="B20" i="33"/>
  <c r="F20" i="6"/>
  <c r="N20" i="33"/>
  <c r="AD20" i="33"/>
  <c r="J20" i="6"/>
  <c r="B20" i="6"/>
  <c r="C58" i="42" s="1"/>
  <c r="D20" i="6"/>
  <c r="C20" i="6"/>
  <c r="I20" i="6"/>
  <c r="AP20" i="33"/>
  <c r="AH20" i="33"/>
  <c r="E20" i="6"/>
  <c r="J20" i="33"/>
  <c r="R20" i="33"/>
  <c r="V20" i="33"/>
  <c r="K20" i="6"/>
  <c r="G20" i="6"/>
  <c r="F20" i="33"/>
  <c r="J21" i="3"/>
  <c r="Z21" i="33"/>
  <c r="AT21" i="33" s="1"/>
  <c r="H21" i="6"/>
  <c r="S22" i="6"/>
  <c r="R22" i="6"/>
  <c r="H58" i="42" l="1"/>
  <c r="R21" i="6"/>
  <c r="F58" i="42"/>
  <c r="P21" i="6"/>
  <c r="D58" i="42"/>
  <c r="S21" i="6"/>
  <c r="G58" i="42"/>
  <c r="E58" i="42"/>
  <c r="U22" i="6"/>
  <c r="D19" i="6"/>
  <c r="F19" i="33"/>
  <c r="AH19" i="33"/>
  <c r="F19" i="6"/>
  <c r="G19" i="6"/>
  <c r="V19" i="33"/>
  <c r="B19" i="6"/>
  <c r="C19" i="6"/>
  <c r="I19" i="6"/>
  <c r="E19" i="6"/>
  <c r="F57" i="42" s="1"/>
  <c r="J19" i="6"/>
  <c r="R19" i="33"/>
  <c r="J19" i="33"/>
  <c r="N19" i="33"/>
  <c r="AP19" i="33"/>
  <c r="B19" i="33"/>
  <c r="AD19" i="33"/>
  <c r="K19" i="6"/>
  <c r="J20" i="3"/>
  <c r="M21" i="6"/>
  <c r="Z22" i="6" s="1"/>
  <c r="AL20" i="33"/>
  <c r="O21" i="6"/>
  <c r="H20" i="6"/>
  <c r="T21" i="6"/>
  <c r="L20" i="6"/>
  <c r="Z20" i="33"/>
  <c r="AT20" i="33" s="1"/>
  <c r="H57" i="42" l="1"/>
  <c r="P20" i="6"/>
  <c r="D57" i="42"/>
  <c r="O20" i="6"/>
  <c r="C57" i="42"/>
  <c r="S20" i="6"/>
  <c r="G57" i="42"/>
  <c r="T20" i="6"/>
  <c r="E57" i="42"/>
  <c r="Z19" i="33"/>
  <c r="AT19" i="33" s="1"/>
  <c r="U21" i="6"/>
  <c r="M20" i="6"/>
  <c r="AL19" i="33"/>
  <c r="H19" i="6"/>
  <c r="R20" i="6"/>
  <c r="L19" i="6"/>
  <c r="U20" i="6" l="1"/>
  <c r="N18" i="33"/>
  <c r="B18" i="33"/>
  <c r="I18" i="6"/>
  <c r="B18" i="6"/>
  <c r="C56" i="42" s="1"/>
  <c r="J18" i="33"/>
  <c r="J18" i="6"/>
  <c r="F18" i="6"/>
  <c r="G56" i="42" s="1"/>
  <c r="AD18" i="33"/>
  <c r="G18" i="6"/>
  <c r="F18" i="33"/>
  <c r="AP18" i="33"/>
  <c r="E18" i="6"/>
  <c r="F56" i="42" s="1"/>
  <c r="J18" i="3"/>
  <c r="K18" i="6"/>
  <c r="D18" i="6"/>
  <c r="C18" i="6"/>
  <c r="V18" i="33"/>
  <c r="R18" i="33"/>
  <c r="AH18" i="33"/>
  <c r="J19" i="3"/>
  <c r="Z21" i="6"/>
  <c r="E16" i="6"/>
  <c r="F54" i="42" s="1"/>
  <c r="B16" i="33"/>
  <c r="R16" i="33"/>
  <c r="I16" i="6"/>
  <c r="AH16" i="33"/>
  <c r="J16" i="6"/>
  <c r="C16" i="6"/>
  <c r="F16" i="33"/>
  <c r="AD16" i="33"/>
  <c r="D16" i="6"/>
  <c r="E54" i="42" s="1"/>
  <c r="AP16" i="33"/>
  <c r="G16" i="6"/>
  <c r="N16" i="33"/>
  <c r="F16" i="6"/>
  <c r="G54" i="42" s="1"/>
  <c r="B16" i="6"/>
  <c r="C54" i="42" s="1"/>
  <c r="J16" i="33"/>
  <c r="K16" i="6"/>
  <c r="V16" i="33"/>
  <c r="M19" i="6"/>
  <c r="R17" i="33"/>
  <c r="AH17" i="33"/>
  <c r="B17" i="33"/>
  <c r="J17" i="6"/>
  <c r="N17" i="33"/>
  <c r="D17" i="6"/>
  <c r="K17" i="6"/>
  <c r="E17" i="6"/>
  <c r="F55" i="42" s="1"/>
  <c r="J17" i="3"/>
  <c r="G17" i="6"/>
  <c r="F17" i="33"/>
  <c r="AP17" i="33"/>
  <c r="V17" i="33"/>
  <c r="J17" i="33"/>
  <c r="AD17" i="33"/>
  <c r="F17" i="6"/>
  <c r="G55" i="42" s="1"/>
  <c r="I17" i="6"/>
  <c r="C17" i="6"/>
  <c r="B17" i="6"/>
  <c r="C55" i="42" s="1"/>
  <c r="E56" i="42" l="1"/>
  <c r="H56" i="42"/>
  <c r="H54" i="42"/>
  <c r="H55" i="42"/>
  <c r="D56" i="42"/>
  <c r="D54" i="42"/>
  <c r="D55" i="42"/>
  <c r="E55" i="42"/>
  <c r="T17" i="6"/>
  <c r="R17" i="6"/>
  <c r="AL16" i="33"/>
  <c r="Z16" i="33"/>
  <c r="AT16" i="33" s="1"/>
  <c r="P17" i="6"/>
  <c r="L17" i="6"/>
  <c r="R18" i="6"/>
  <c r="R19" i="6"/>
  <c r="O18" i="6"/>
  <c r="H18" i="6"/>
  <c r="O19" i="6"/>
  <c r="D15" i="6"/>
  <c r="AP15" i="33"/>
  <c r="F15" i="33"/>
  <c r="B15" i="33"/>
  <c r="V15" i="33"/>
  <c r="B15" i="6"/>
  <c r="C53" i="42" s="1"/>
  <c r="AD15" i="33"/>
  <c r="R15" i="33"/>
  <c r="I15" i="6"/>
  <c r="F15" i="6"/>
  <c r="N15" i="33"/>
  <c r="G15" i="6"/>
  <c r="J15" i="6"/>
  <c r="C15" i="6"/>
  <c r="AH15" i="33"/>
  <c r="J15" i="33"/>
  <c r="K15" i="6"/>
  <c r="E15" i="6"/>
  <c r="S17" i="6"/>
  <c r="AL17" i="33"/>
  <c r="AL18" i="33"/>
  <c r="S18" i="6"/>
  <c r="S19" i="6"/>
  <c r="L18" i="6"/>
  <c r="P18" i="6"/>
  <c r="P19" i="6"/>
  <c r="H17" i="6"/>
  <c r="O17" i="6"/>
  <c r="Z17" i="33"/>
  <c r="AT17" i="33" s="1"/>
  <c r="L16" i="6"/>
  <c r="Z20" i="6"/>
  <c r="Z18" i="33"/>
  <c r="AT18" i="33" s="1"/>
  <c r="J16" i="3"/>
  <c r="H16" i="6"/>
  <c r="T18" i="6"/>
  <c r="T19" i="6"/>
  <c r="H53" i="42" l="1"/>
  <c r="R16" i="6"/>
  <c r="F53" i="42"/>
  <c r="P16" i="6"/>
  <c r="D53" i="42"/>
  <c r="S16" i="6"/>
  <c r="G53" i="42"/>
  <c r="E53" i="42"/>
  <c r="T16" i="6"/>
  <c r="U18" i="6"/>
  <c r="M18" i="6"/>
  <c r="U19" i="6"/>
  <c r="O16" i="6"/>
  <c r="H15" i="6"/>
  <c r="AL15" i="33"/>
  <c r="U17" i="6"/>
  <c r="M17" i="6"/>
  <c r="L15" i="6"/>
  <c r="M16" i="6"/>
  <c r="J15" i="3"/>
  <c r="C14" i="6"/>
  <c r="V14" i="33"/>
  <c r="J14" i="6"/>
  <c r="F14" i="6"/>
  <c r="G52" i="42" s="1"/>
  <c r="AH14" i="33"/>
  <c r="J14" i="33"/>
  <c r="K14" i="6"/>
  <c r="N14" i="33"/>
  <c r="D14" i="6"/>
  <c r="AP14" i="33"/>
  <c r="B14" i="6"/>
  <c r="C52" i="42" s="1"/>
  <c r="E14" i="6"/>
  <c r="F52" i="42" s="1"/>
  <c r="G14" i="6"/>
  <c r="B14" i="33"/>
  <c r="AD14" i="33"/>
  <c r="F14" i="33"/>
  <c r="I14" i="6"/>
  <c r="R14" i="33"/>
  <c r="Z15" i="33"/>
  <c r="AT15" i="33" s="1"/>
  <c r="H52" i="42" l="1"/>
  <c r="T15" i="6"/>
  <c r="E52" i="42"/>
  <c r="P15" i="6"/>
  <c r="D52" i="42"/>
  <c r="U16" i="6"/>
  <c r="Z17" i="6"/>
  <c r="J13" i="33"/>
  <c r="K13" i="6"/>
  <c r="B13" i="33"/>
  <c r="I13" i="6"/>
  <c r="AH13" i="33"/>
  <c r="B13" i="6"/>
  <c r="D13" i="6"/>
  <c r="N13" i="33"/>
  <c r="F13" i="33"/>
  <c r="F13" i="6"/>
  <c r="AP13" i="33"/>
  <c r="G13" i="6"/>
  <c r="E13" i="6"/>
  <c r="C13" i="6"/>
  <c r="J13" i="6"/>
  <c r="AD13" i="33"/>
  <c r="R13" i="33"/>
  <c r="V13" i="33"/>
  <c r="Z14" i="33"/>
  <c r="AT14" i="33" s="1"/>
  <c r="AL14" i="33"/>
  <c r="H14" i="6"/>
  <c r="L14" i="6"/>
  <c r="O15" i="6"/>
  <c r="Z18" i="6"/>
  <c r="Z19" i="6"/>
  <c r="J14" i="3"/>
  <c r="R15" i="6"/>
  <c r="S15" i="6"/>
  <c r="M15" i="6"/>
  <c r="O14" i="6" l="1"/>
  <c r="R14" i="6"/>
  <c r="D51" i="42"/>
  <c r="G51" i="42"/>
  <c r="C51" i="42"/>
  <c r="F51" i="42"/>
  <c r="H51" i="42"/>
  <c r="E51" i="42"/>
  <c r="T14" i="6"/>
  <c r="P14" i="6"/>
  <c r="S14" i="6"/>
  <c r="L13" i="6"/>
  <c r="AL13" i="33"/>
  <c r="Z13" i="33"/>
  <c r="AT13" i="33" s="1"/>
  <c r="J13" i="3"/>
  <c r="B12" i="6"/>
  <c r="D12" i="6"/>
  <c r="F12" i="33"/>
  <c r="F12" i="6"/>
  <c r="C12" i="6"/>
  <c r="G12" i="6"/>
  <c r="AH12" i="33"/>
  <c r="E12" i="6"/>
  <c r="N12" i="33"/>
  <c r="J12" i="6"/>
  <c r="I12" i="6"/>
  <c r="K12" i="6"/>
  <c r="V12" i="33"/>
  <c r="J12" i="33"/>
  <c r="AP12" i="33"/>
  <c r="R12" i="33"/>
  <c r="AD12" i="33"/>
  <c r="B12" i="33"/>
  <c r="U15" i="6"/>
  <c r="M14" i="6"/>
  <c r="Z15" i="6" s="1"/>
  <c r="H13" i="6"/>
  <c r="Z16" i="6"/>
  <c r="C50" i="42" l="1"/>
  <c r="F50" i="42"/>
  <c r="G50" i="42"/>
  <c r="H50" i="42"/>
  <c r="E50" i="42"/>
  <c r="D50" i="42"/>
  <c r="J12" i="3"/>
  <c r="S13" i="6"/>
  <c r="L12" i="6"/>
  <c r="H12" i="6"/>
  <c r="O13" i="6"/>
  <c r="R13" i="6"/>
  <c r="M13" i="6"/>
  <c r="AL12" i="33"/>
  <c r="J11" i="6"/>
  <c r="C11" i="6"/>
  <c r="I11" i="6"/>
  <c r="J11" i="33"/>
  <c r="AD11" i="33"/>
  <c r="K11" i="6"/>
  <c r="F11" i="6"/>
  <c r="B11" i="33"/>
  <c r="N11" i="33"/>
  <c r="F11" i="33"/>
  <c r="B11" i="6"/>
  <c r="G11" i="6"/>
  <c r="E11" i="6"/>
  <c r="AP11" i="33"/>
  <c r="R11" i="33"/>
  <c r="D11" i="6"/>
  <c r="AH11" i="33"/>
  <c r="V11" i="33"/>
  <c r="U14" i="6"/>
  <c r="Z12" i="33"/>
  <c r="AT12" i="33" s="1"/>
  <c r="T13" i="6"/>
  <c r="F49" i="42" l="1"/>
  <c r="C49" i="42"/>
  <c r="G49" i="42"/>
  <c r="E49" i="42"/>
  <c r="D49" i="42"/>
  <c r="H49" i="42"/>
  <c r="J11" i="3"/>
  <c r="T12" i="6"/>
  <c r="U13" i="6"/>
  <c r="Z11" i="33"/>
  <c r="AT11" i="33" s="1"/>
  <c r="H11" i="6"/>
  <c r="S12" i="6"/>
  <c r="L11" i="6"/>
  <c r="AL11" i="33"/>
  <c r="Z14" i="6"/>
  <c r="O12" i="6"/>
  <c r="I10" i="6"/>
  <c r="K10" i="6"/>
  <c r="F10" i="6"/>
  <c r="G48" i="42" s="1"/>
  <c r="C10" i="6"/>
  <c r="AP10" i="33"/>
  <c r="B10" i="33"/>
  <c r="R10" i="33"/>
  <c r="V10" i="33"/>
  <c r="E10" i="6"/>
  <c r="N10" i="33"/>
  <c r="AD10" i="33"/>
  <c r="AH10" i="33"/>
  <c r="G10" i="6"/>
  <c r="J10" i="33"/>
  <c r="J10" i="6"/>
  <c r="F10" i="33"/>
  <c r="D10" i="6"/>
  <c r="B10" i="6"/>
  <c r="C48" i="42" s="1"/>
  <c r="R12" i="6"/>
  <c r="M12" i="6"/>
  <c r="H48" i="42" l="1"/>
  <c r="E48" i="42"/>
  <c r="D48" i="42"/>
  <c r="R11" i="6"/>
  <c r="F48" i="42"/>
  <c r="Z13" i="6"/>
  <c r="U12" i="6"/>
  <c r="C9" i="6"/>
  <c r="I9" i="6"/>
  <c r="K9" i="6"/>
  <c r="F9" i="33"/>
  <c r="F9" i="6"/>
  <c r="E9" i="6"/>
  <c r="B9" i="6"/>
  <c r="C47" i="42" s="1"/>
  <c r="D9" i="6"/>
  <c r="N9" i="33"/>
  <c r="J9" i="6"/>
  <c r="R9" i="33"/>
  <c r="G9" i="6"/>
  <c r="V9" i="33"/>
  <c r="J9" i="33"/>
  <c r="AP9" i="33"/>
  <c r="AH9" i="33"/>
  <c r="AD9" i="33"/>
  <c r="B9" i="33"/>
  <c r="J10" i="3"/>
  <c r="S11" i="6"/>
  <c r="O11" i="6"/>
  <c r="H10" i="6"/>
  <c r="Z10" i="33"/>
  <c r="AT10" i="33" s="1"/>
  <c r="T11" i="6"/>
  <c r="AL10" i="33"/>
  <c r="L10" i="6"/>
  <c r="M11" i="6"/>
  <c r="O10" i="6" l="1"/>
  <c r="H47" i="42"/>
  <c r="R10" i="6"/>
  <c r="F47" i="42"/>
  <c r="S10" i="6"/>
  <c r="G47" i="42"/>
  <c r="D47" i="42"/>
  <c r="T10" i="6"/>
  <c r="E47" i="42"/>
  <c r="Z12" i="6"/>
  <c r="F7" i="33"/>
  <c r="G7" i="6"/>
  <c r="B7" i="6"/>
  <c r="J7" i="33"/>
  <c r="D7" i="6"/>
  <c r="I7" i="6"/>
  <c r="K7" i="6"/>
  <c r="N7" i="33"/>
  <c r="B7" i="33"/>
  <c r="V7" i="33"/>
  <c r="C7" i="6"/>
  <c r="AP7" i="33"/>
  <c r="J7" i="6"/>
  <c r="R7" i="33"/>
  <c r="F7" i="6"/>
  <c r="AD7" i="33"/>
  <c r="E7" i="6"/>
  <c r="AH7" i="33"/>
  <c r="U11" i="6"/>
  <c r="M10" i="6"/>
  <c r="J9" i="3"/>
  <c r="C8" i="6"/>
  <c r="I8" i="6"/>
  <c r="B8" i="33"/>
  <c r="J8" i="33"/>
  <c r="J8" i="3"/>
  <c r="F8" i="33"/>
  <c r="V8" i="33"/>
  <c r="J8" i="6"/>
  <c r="R8" i="33"/>
  <c r="B8" i="6"/>
  <c r="C46" i="42" s="1"/>
  <c r="AH8" i="33"/>
  <c r="AD8" i="33"/>
  <c r="K8" i="6"/>
  <c r="E8" i="6"/>
  <c r="F46" i="42" s="1"/>
  <c r="D8" i="6"/>
  <c r="AP8" i="33"/>
  <c r="F8" i="6"/>
  <c r="G46" i="42" s="1"/>
  <c r="N8" i="33"/>
  <c r="G8" i="6"/>
  <c r="AL9" i="33"/>
  <c r="H9" i="6"/>
  <c r="Z9" i="33"/>
  <c r="AT9" i="33" s="1"/>
  <c r="L9" i="6"/>
  <c r="G45" i="42" l="1"/>
  <c r="F45" i="42"/>
  <c r="C45" i="42"/>
  <c r="D45" i="42"/>
  <c r="S9" i="6"/>
  <c r="H46" i="42"/>
  <c r="H45" i="42"/>
  <c r="D46" i="42"/>
  <c r="E45" i="42"/>
  <c r="O9" i="6"/>
  <c r="E46" i="42"/>
  <c r="T8" i="6"/>
  <c r="R8" i="6"/>
  <c r="U10" i="6"/>
  <c r="T9" i="6"/>
  <c r="S8" i="6"/>
  <c r="L8" i="6"/>
  <c r="AL8" i="33"/>
  <c r="AL7" i="33"/>
  <c r="M9" i="6"/>
  <c r="Z10" i="6" s="1"/>
  <c r="H7" i="6"/>
  <c r="R9" i="6"/>
  <c r="L7" i="6"/>
  <c r="H8" i="6"/>
  <c r="O8" i="6"/>
  <c r="Z8" i="33"/>
  <c r="AT8" i="33" s="1"/>
  <c r="Z11" i="6"/>
  <c r="Z7" i="33"/>
  <c r="AT7" i="33" s="1"/>
  <c r="M7" i="6" l="1"/>
  <c r="M8" i="6"/>
  <c r="Z9" i="6" s="1"/>
  <c r="U8" i="6"/>
  <c r="U9" i="6"/>
  <c r="Z8" i="6" l="1"/>
  <c r="J93" i="2" l="1"/>
  <c r="J95" i="2"/>
  <c r="J94" i="2" l="1"/>
  <c r="J14" i="2" l="1"/>
  <c r="J9" i="2"/>
  <c r="J8" i="2"/>
  <c r="J12" i="2"/>
  <c r="J15" i="2"/>
  <c r="J39" i="2"/>
  <c r="J64" i="2"/>
  <c r="J41" i="2"/>
  <c r="J47" i="2"/>
  <c r="J67" i="2" l="1"/>
  <c r="J16" i="2"/>
  <c r="J62" i="2"/>
  <c r="J10" i="2"/>
  <c r="J58" i="2"/>
  <c r="J11" i="2"/>
  <c r="J65" i="2"/>
  <c r="J59" i="2"/>
  <c r="J26" i="2"/>
  <c r="J37" i="2"/>
  <c r="J48" i="2"/>
  <c r="J21" i="2"/>
  <c r="J24" i="2"/>
  <c r="J54" i="2"/>
  <c r="J50" i="2"/>
  <c r="J43" i="2"/>
  <c r="J17" i="2"/>
  <c r="J28" i="2"/>
  <c r="J33" i="2"/>
  <c r="J53" i="2"/>
  <c r="J57" i="2"/>
  <c r="J31" i="2"/>
  <c r="J61" i="2"/>
  <c r="J35" i="2"/>
  <c r="J13" i="2"/>
  <c r="J19" i="2"/>
  <c r="J45" i="2"/>
  <c r="J66" i="2"/>
  <c r="J68" i="2"/>
  <c r="J69" i="2"/>
  <c r="J22" i="2"/>
  <c r="J51" i="2"/>
  <c r="J60" i="2"/>
  <c r="J27" i="2"/>
  <c r="J42" i="2"/>
  <c r="J49" i="2"/>
  <c r="J23" i="2"/>
  <c r="J40" i="2"/>
  <c r="J55" i="2"/>
  <c r="J18" i="2"/>
  <c r="J29" i="2"/>
  <c r="J30" i="2"/>
  <c r="J52" i="2"/>
  <c r="J25" i="2"/>
  <c r="J36" i="2"/>
  <c r="J20" i="2"/>
  <c r="J38" i="2"/>
  <c r="J46" i="2"/>
  <c r="J63" i="2"/>
  <c r="J32" i="2" l="1"/>
  <c r="J34" i="2"/>
  <c r="J56" i="2"/>
  <c r="J44" i="2"/>
  <c r="K88" i="33" l="1"/>
  <c r="M88" i="29"/>
  <c r="M88" i="33" l="1"/>
  <c r="K89" i="33"/>
  <c r="M89" i="29"/>
  <c r="K90" i="33" l="1"/>
  <c r="M90" i="29"/>
  <c r="M89" i="33"/>
  <c r="AK88" i="29"/>
  <c r="AI88" i="33"/>
  <c r="AK88" i="33" s="1"/>
  <c r="AM88" i="29" l="1"/>
  <c r="AO88" i="29" s="1"/>
  <c r="AQ88" i="33"/>
  <c r="AS88" i="29"/>
  <c r="AI89" i="33"/>
  <c r="AK89" i="33" s="1"/>
  <c r="AK89" i="29"/>
  <c r="K91" i="33"/>
  <c r="M91" i="29"/>
  <c r="M90" i="33"/>
  <c r="AQ89" i="33" l="1"/>
  <c r="AS89" i="29"/>
  <c r="AM89" i="29"/>
  <c r="AO89" i="29" s="1"/>
  <c r="AI90" i="33"/>
  <c r="AK90" i="33" s="1"/>
  <c r="AK90" i="29"/>
  <c r="M91" i="33"/>
  <c r="AM88" i="33"/>
  <c r="AO88" i="33" s="1"/>
  <c r="AS88" i="33"/>
  <c r="AI91" i="33" l="1"/>
  <c r="AK91" i="33" s="1"/>
  <c r="AK91" i="29"/>
  <c r="AS89" i="33"/>
  <c r="AM89" i="33"/>
  <c r="AO89" i="33" s="1"/>
  <c r="AS90" i="29"/>
  <c r="AQ90" i="33"/>
  <c r="AM90" i="29"/>
  <c r="AO90" i="29" s="1"/>
  <c r="AI92" i="33" l="1"/>
  <c r="AK92" i="33" s="1"/>
  <c r="AK92" i="29"/>
  <c r="AM91" i="29"/>
  <c r="AO91" i="29" s="1"/>
  <c r="AQ91" i="33"/>
  <c r="AS91" i="29"/>
  <c r="AM90" i="33"/>
  <c r="AO90" i="33" s="1"/>
  <c r="AS90" i="33"/>
  <c r="AS91" i="33" l="1"/>
  <c r="AM91" i="33"/>
  <c r="AO91" i="33" s="1"/>
  <c r="AM92" i="29"/>
  <c r="AO92" i="29" s="1"/>
  <c r="AS92" i="29"/>
  <c r="AQ92" i="33"/>
  <c r="AM92" i="33" l="1"/>
  <c r="AO92" i="33" s="1"/>
  <c r="AS92" i="33"/>
  <c r="AL53" i="29" l="1"/>
  <c r="AO53" i="29" s="1"/>
  <c r="AP53" i="33"/>
  <c r="AS53" i="29"/>
  <c r="AT53" i="29"/>
  <c r="M53" i="5"/>
  <c r="Y53" i="5" s="1"/>
  <c r="K53" i="5"/>
  <c r="B16" i="34" l="1"/>
  <c r="AS52" i="29"/>
  <c r="AT52" i="29"/>
  <c r="AP52" i="33"/>
  <c r="AL52" i="29"/>
  <c r="AO52" i="29" s="1"/>
  <c r="K52" i="5"/>
  <c r="M52" i="5"/>
  <c r="Y52" i="5" s="1"/>
  <c r="X53" i="5"/>
  <c r="G51" i="37"/>
  <c r="K53" i="6"/>
  <c r="AS53" i="33"/>
  <c r="AL53" i="33"/>
  <c r="AO53" i="33" s="1"/>
  <c r="AT53" i="33"/>
  <c r="AL48" i="29"/>
  <c r="AO48" i="29" s="1"/>
  <c r="AT48" i="29"/>
  <c r="AP48" i="33"/>
  <c r="AS48" i="29"/>
  <c r="Q53" i="5"/>
  <c r="S53" i="5"/>
  <c r="O53" i="5"/>
  <c r="Z53" i="5"/>
  <c r="V53" i="5"/>
  <c r="W53" i="5"/>
  <c r="U53" i="5"/>
  <c r="T53" i="5"/>
  <c r="R53" i="5"/>
  <c r="P53" i="5"/>
  <c r="M48" i="5"/>
  <c r="K48" i="5"/>
  <c r="H91" i="42" l="1"/>
  <c r="W48" i="5"/>
  <c r="R48" i="5"/>
  <c r="V48" i="5"/>
  <c r="U48" i="5"/>
  <c r="S48" i="5"/>
  <c r="P48" i="5"/>
  <c r="Q48" i="5"/>
  <c r="O48" i="5"/>
  <c r="T48" i="5"/>
  <c r="Z48" i="5"/>
  <c r="X54" i="6"/>
  <c r="L53" i="6"/>
  <c r="AS52" i="33"/>
  <c r="AL52" i="33"/>
  <c r="AO52" i="33" s="1"/>
  <c r="AT52" i="33"/>
  <c r="Y48" i="5"/>
  <c r="AL48" i="33"/>
  <c r="AO48" i="33" s="1"/>
  <c r="AS48" i="33"/>
  <c r="AT48" i="33"/>
  <c r="AL47" i="29"/>
  <c r="AO47" i="29" s="1"/>
  <c r="AT47" i="29"/>
  <c r="AS47" i="29"/>
  <c r="AP47" i="33"/>
  <c r="B15" i="34"/>
  <c r="K51" i="5"/>
  <c r="M51" i="5"/>
  <c r="X52" i="5"/>
  <c r="K52" i="6"/>
  <c r="X48" i="5"/>
  <c r="K48" i="6"/>
  <c r="AL51" i="29"/>
  <c r="AO51" i="29" s="1"/>
  <c r="AT51" i="29"/>
  <c r="AS51" i="29"/>
  <c r="AP51" i="33"/>
  <c r="B11" i="34"/>
  <c r="M47" i="5"/>
  <c r="Y47" i="5" s="1"/>
  <c r="K47" i="5"/>
  <c r="S52" i="5"/>
  <c r="Z52" i="5"/>
  <c r="V52" i="5"/>
  <c r="R52" i="5"/>
  <c r="T52" i="5"/>
  <c r="Q52" i="5"/>
  <c r="P52" i="5"/>
  <c r="W52" i="5"/>
  <c r="O52" i="5"/>
  <c r="U52" i="5"/>
  <c r="L16" i="34"/>
  <c r="H90" i="42" l="1"/>
  <c r="L48" i="6"/>
  <c r="Y49" i="6" s="1"/>
  <c r="H86" i="42"/>
  <c r="L11" i="34"/>
  <c r="K50" i="5"/>
  <c r="M50" i="5"/>
  <c r="AT47" i="33"/>
  <c r="AL47" i="33"/>
  <c r="AO47" i="33" s="1"/>
  <c r="AS47" i="33"/>
  <c r="Y54" i="6"/>
  <c r="M53" i="6"/>
  <c r="Z47" i="5"/>
  <c r="V47" i="5"/>
  <c r="Q47" i="5"/>
  <c r="W47" i="5"/>
  <c r="O47" i="5"/>
  <c r="S47" i="5"/>
  <c r="R47" i="5"/>
  <c r="P47" i="5"/>
  <c r="T47" i="5"/>
  <c r="U47" i="5"/>
  <c r="W51" i="5"/>
  <c r="O51" i="5"/>
  <c r="V51" i="5"/>
  <c r="S51" i="5"/>
  <c r="U51" i="5"/>
  <c r="Q51" i="5"/>
  <c r="R51" i="5"/>
  <c r="Z51" i="5"/>
  <c r="P51" i="5"/>
  <c r="T51" i="5"/>
  <c r="B10" i="34"/>
  <c r="Q17" i="34"/>
  <c r="X47" i="5"/>
  <c r="K47" i="6"/>
  <c r="H85" i="42" s="1"/>
  <c r="AL51" i="33"/>
  <c r="AO51" i="33" s="1"/>
  <c r="AS51" i="33"/>
  <c r="AT51" i="33"/>
  <c r="Y51" i="5"/>
  <c r="AT50" i="29"/>
  <c r="AS50" i="29"/>
  <c r="AL50" i="29"/>
  <c r="AO50" i="29" s="1"/>
  <c r="AP50" i="33"/>
  <c r="B14" i="34"/>
  <c r="L52" i="6"/>
  <c r="X51" i="5"/>
  <c r="K51" i="6"/>
  <c r="H89" i="42" s="1"/>
  <c r="L15" i="34"/>
  <c r="X53" i="6"/>
  <c r="Z54" i="6" l="1"/>
  <c r="M48" i="6"/>
  <c r="B13" i="34"/>
  <c r="L47" i="6"/>
  <c r="K50" i="6"/>
  <c r="X50" i="5"/>
  <c r="L51" i="6"/>
  <c r="Y52" i="6" s="1"/>
  <c r="L14" i="34"/>
  <c r="Q15" i="34" s="1"/>
  <c r="X52" i="6"/>
  <c r="AL50" i="33"/>
  <c r="AO50" i="33" s="1"/>
  <c r="AS50" i="33"/>
  <c r="AT50" i="33"/>
  <c r="L10" i="34"/>
  <c r="Y53" i="6"/>
  <c r="M52" i="6"/>
  <c r="Q16" i="34"/>
  <c r="Y50" i="5"/>
  <c r="P50" i="5"/>
  <c r="U50" i="5"/>
  <c r="W50" i="5"/>
  <c r="Q50" i="5"/>
  <c r="S50" i="5"/>
  <c r="T50" i="5"/>
  <c r="V50" i="5"/>
  <c r="O50" i="5"/>
  <c r="R50" i="5"/>
  <c r="Z50" i="5"/>
  <c r="Q12" i="34"/>
  <c r="Z49" i="6" l="1"/>
  <c r="Z53" i="6"/>
  <c r="X51" i="6"/>
  <c r="H88" i="42"/>
  <c r="L13" i="34"/>
  <c r="Q13" i="34" s="1"/>
  <c r="Q11" i="34"/>
  <c r="X50" i="6"/>
  <c r="L50" i="6"/>
  <c r="Y51" i="6" s="1"/>
  <c r="M51" i="6"/>
  <c r="M47" i="6"/>
  <c r="Y48" i="6"/>
  <c r="Z48" i="6" l="1"/>
  <c r="Z52" i="6"/>
  <c r="Q14" i="34"/>
  <c r="Y50" i="6"/>
  <c r="M50" i="6"/>
  <c r="Z50" i="6" s="1"/>
  <c r="Z51" i="6" l="1"/>
  <c r="Y74" i="29"/>
  <c r="X74" i="33"/>
  <c r="Y74" i="33" s="1"/>
  <c r="Y73" i="29" l="1"/>
  <c r="X73" i="33"/>
  <c r="Y73" i="33" s="1"/>
  <c r="Y72" i="29" l="1"/>
  <c r="X72" i="33"/>
  <c r="Y72" i="33" s="1"/>
  <c r="Y71" i="29" l="1"/>
  <c r="X71" i="33"/>
  <c r="Y71" i="33" s="1"/>
  <c r="Y70" i="29" l="1"/>
  <c r="X70" i="33"/>
  <c r="Y70" i="33" s="1"/>
  <c r="Y69" i="29" l="1"/>
  <c r="X69" i="33"/>
  <c r="Y69" i="33" s="1"/>
  <c r="Y68" i="29" l="1"/>
  <c r="X68" i="33"/>
  <c r="Y68" i="33" s="1"/>
  <c r="Y67" i="29" l="1"/>
  <c r="X67" i="33"/>
  <c r="Y67" i="33" s="1"/>
  <c r="Y66" i="29" l="1"/>
  <c r="X66" i="33"/>
  <c r="Y66" i="33" s="1"/>
  <c r="Y65" i="29" l="1"/>
  <c r="X65" i="33"/>
  <c r="Y65" i="33" s="1"/>
  <c r="Y64" i="29" l="1"/>
  <c r="X64" i="33"/>
  <c r="Y64" i="33" s="1"/>
  <c r="Y63" i="29" l="1"/>
  <c r="X63" i="33"/>
  <c r="Y63" i="33" s="1"/>
  <c r="Y62" i="29" l="1"/>
  <c r="X62" i="33"/>
  <c r="Y62" i="33" s="1"/>
  <c r="Y61" i="29" l="1"/>
  <c r="X61" i="33"/>
  <c r="Y61" i="33" s="1"/>
  <c r="Y60" i="29" l="1"/>
  <c r="X60" i="33"/>
  <c r="Y60" i="33" s="1"/>
  <c r="Y59" i="29" l="1"/>
  <c r="X59" i="33"/>
  <c r="Y59" i="33" s="1"/>
  <c r="Y58" i="29" l="1"/>
  <c r="X58" i="33"/>
  <c r="Y58" i="33" s="1"/>
  <c r="Y57" i="29" l="1"/>
  <c r="X57" i="33"/>
  <c r="Y57" i="33" s="1"/>
  <c r="Y56" i="29" l="1"/>
  <c r="X56" i="33"/>
  <c r="Y56" i="33" s="1"/>
  <c r="Y55" i="29" l="1"/>
  <c r="X55" i="33"/>
  <c r="Y55" i="33" s="1"/>
  <c r="Y54" i="29" l="1"/>
  <c r="X54" i="33"/>
  <c r="Y54" i="33" s="1"/>
  <c r="Y53" i="29" l="1"/>
  <c r="X53" i="33"/>
  <c r="Y53" i="33" s="1"/>
  <c r="Y52" i="29" l="1"/>
  <c r="X52" i="33"/>
  <c r="Y52" i="33" s="1"/>
  <c r="Y51" i="29" l="1"/>
  <c r="X51" i="33"/>
  <c r="Y51" i="33" s="1"/>
  <c r="Y50" i="29" l="1"/>
  <c r="X50" i="33"/>
  <c r="Y50" i="33" s="1"/>
  <c r="Y49" i="29" l="1"/>
  <c r="X49" i="33"/>
  <c r="Y49" i="33" s="1"/>
  <c r="Y47" i="29" l="1"/>
  <c r="X47" i="33"/>
  <c r="Y47" i="33" s="1"/>
  <c r="Y48" i="29"/>
  <c r="X48" i="33"/>
  <c r="Y48" i="33" s="1"/>
  <c r="Y46" i="29" l="1"/>
  <c r="X46" i="33"/>
  <c r="Y46" i="33" s="1"/>
  <c r="Y45" i="29" l="1"/>
  <c r="X45" i="33"/>
  <c r="Y45" i="33" s="1"/>
  <c r="AL46" i="29"/>
  <c r="AO46" i="29" s="1"/>
  <c r="AP46" i="33"/>
  <c r="AS46" i="29"/>
  <c r="AT46" i="29"/>
  <c r="M46" i="5"/>
  <c r="K46" i="5"/>
  <c r="Y44" i="29" l="1"/>
  <c r="X44" i="33"/>
  <c r="Y44" i="33" s="1"/>
  <c r="Z46" i="5"/>
  <c r="S46" i="5"/>
  <c r="O46" i="5"/>
  <c r="P46" i="5"/>
  <c r="T46" i="5"/>
  <c r="W46" i="5"/>
  <c r="Q46" i="5"/>
  <c r="V46" i="5"/>
  <c r="R46" i="5"/>
  <c r="U46" i="5"/>
  <c r="B9" i="34"/>
  <c r="Y46" i="5"/>
  <c r="X46" i="5"/>
  <c r="K46" i="6"/>
  <c r="AS46" i="33"/>
  <c r="AL46" i="33"/>
  <c r="AO46" i="33" s="1"/>
  <c r="AT46" i="33"/>
  <c r="H84" i="42" l="1"/>
  <c r="L9" i="34"/>
  <c r="X46" i="6"/>
  <c r="L46" i="6"/>
  <c r="X47" i="6"/>
  <c r="Y46" i="6" l="1"/>
  <c r="M46" i="6"/>
  <c r="Y47" i="6"/>
  <c r="Q9" i="34"/>
  <c r="Q10" i="34"/>
  <c r="Z46" i="6" l="1"/>
  <c r="Z47" i="6"/>
  <c r="Y94" i="29"/>
  <c r="X94" i="33"/>
  <c r="Y94" i="33" s="1"/>
  <c r="Y86" i="29"/>
  <c r="X86" i="33"/>
  <c r="Y86" i="33" s="1"/>
  <c r="Y87" i="29" l="1"/>
  <c r="X87" i="33"/>
  <c r="Y87" i="33" s="1"/>
  <c r="Y91" i="29"/>
  <c r="X91" i="33"/>
  <c r="Y91" i="33" s="1"/>
  <c r="Y88" i="29" l="1"/>
  <c r="X88" i="33"/>
  <c r="Y88" i="33" s="1"/>
  <c r="X89" i="33"/>
  <c r="Y89" i="33" s="1"/>
  <c r="Y89" i="29"/>
  <c r="Y90" i="29"/>
  <c r="X90" i="33"/>
  <c r="Y90" i="33" s="1"/>
  <c r="Y93" i="29"/>
  <c r="X93" i="33"/>
  <c r="Y93" i="33" s="1"/>
  <c r="Y92" i="29"/>
  <c r="X92" i="33"/>
  <c r="Y92" i="33" s="1"/>
  <c r="K93" i="33" l="1"/>
  <c r="M93" i="29"/>
  <c r="K94" i="33" l="1"/>
  <c r="M94" i="29"/>
  <c r="AI93" i="33"/>
  <c r="AK93" i="33" s="1"/>
  <c r="AK93" i="29"/>
  <c r="M93" i="33"/>
  <c r="AQ93" i="33" l="1"/>
  <c r="AM93" i="29"/>
  <c r="AO93" i="29" s="1"/>
  <c r="AS93" i="29"/>
  <c r="AK94" i="29"/>
  <c r="AI94" i="33"/>
  <c r="AK94" i="33" s="1"/>
  <c r="M94" i="33"/>
  <c r="AQ94" i="33" l="1"/>
  <c r="AS94" i="29"/>
  <c r="AM94" i="29"/>
  <c r="AO94" i="29" s="1"/>
  <c r="AS93" i="33"/>
  <c r="AM93" i="33"/>
  <c r="AO93" i="33" s="1"/>
  <c r="AM94" i="33" l="1"/>
  <c r="AO94" i="33" s="1"/>
  <c r="AS94" i="33"/>
  <c r="O85" i="33" l="1"/>
  <c r="AA85" i="29"/>
  <c r="AU85" i="29" l="1"/>
  <c r="AA87" i="29"/>
  <c r="O87" i="33"/>
  <c r="AA85" i="33"/>
  <c r="Q85" i="29"/>
  <c r="P85" i="33"/>
  <c r="Q85" i="33" l="1"/>
  <c r="AA87" i="33"/>
  <c r="AU85" i="33"/>
  <c r="AU87" i="29"/>
  <c r="P88" i="33"/>
  <c r="C48" i="34"/>
  <c r="O89" i="33" l="1"/>
  <c r="AA89" i="29"/>
  <c r="P87" i="33"/>
  <c r="AB87" i="29"/>
  <c r="Q87" i="29"/>
  <c r="O88" i="33"/>
  <c r="Q88" i="29"/>
  <c r="AA88" i="29"/>
  <c r="M48" i="34"/>
  <c r="C50" i="34"/>
  <c r="AU87" i="33"/>
  <c r="M50" i="34" l="1"/>
  <c r="Q88" i="33"/>
  <c r="AA88" i="33"/>
  <c r="AU88" i="29"/>
  <c r="AV87" i="29"/>
  <c r="AC87" i="29"/>
  <c r="AU89" i="29"/>
  <c r="AB87" i="33"/>
  <c r="Q87" i="33"/>
  <c r="AA89" i="33"/>
  <c r="AU89" i="33" l="1"/>
  <c r="D50" i="34"/>
  <c r="AW87" i="29"/>
  <c r="AU88" i="33"/>
  <c r="P89" i="33"/>
  <c r="Q89" i="29"/>
  <c r="C52" i="34"/>
  <c r="AV87" i="33"/>
  <c r="AW87" i="33" s="1"/>
  <c r="AC87" i="33"/>
  <c r="C51" i="34"/>
  <c r="M51" i="34" l="1"/>
  <c r="P90" i="33"/>
  <c r="M52" i="34"/>
  <c r="Q89" i="33"/>
  <c r="N50" i="34"/>
  <c r="E50" i="34"/>
  <c r="I50" i="34" s="1"/>
  <c r="O50" i="34" l="1"/>
  <c r="G50" i="34"/>
  <c r="J50" i="34"/>
  <c r="H50" i="34"/>
  <c r="R51" i="34"/>
  <c r="R52" i="34"/>
  <c r="P91" i="33" l="1"/>
  <c r="P92" i="33" l="1"/>
  <c r="P93" i="33" l="1"/>
  <c r="P94" i="33"/>
  <c r="O86" i="33" l="1"/>
  <c r="AA86" i="29"/>
  <c r="Q86" i="29"/>
  <c r="P86" i="33" l="1"/>
  <c r="AB86" i="33" s="1"/>
  <c r="AV86" i="33" s="1"/>
  <c r="AB86" i="29"/>
  <c r="AU86" i="29"/>
  <c r="AA86" i="33"/>
  <c r="Q86" i="33" l="1"/>
  <c r="AC86" i="33"/>
  <c r="AU86" i="33"/>
  <c r="AW86" i="33" s="1"/>
  <c r="AC86" i="29"/>
  <c r="AV86" i="29"/>
  <c r="D49" i="34" s="1"/>
  <c r="C49" i="34"/>
  <c r="AW86" i="29" l="1"/>
  <c r="N49" i="34"/>
  <c r="M49" i="34"/>
  <c r="E49" i="34"/>
  <c r="I49" i="34" s="1"/>
  <c r="S50" i="34" l="1"/>
  <c r="R49" i="34"/>
  <c r="O49" i="34"/>
  <c r="R50" i="34"/>
  <c r="H49" i="34"/>
  <c r="G49" i="34"/>
  <c r="J49" i="34"/>
  <c r="T50" i="34" l="1"/>
  <c r="X85" i="33" l="1"/>
  <c r="Y85" i="29"/>
  <c r="AB85" i="29"/>
  <c r="X84" i="33"/>
  <c r="Y84" i="29"/>
  <c r="Y85" i="33" l="1"/>
  <c r="AB85" i="33"/>
  <c r="Y84" i="33"/>
  <c r="AV85" i="29"/>
  <c r="AC85" i="29"/>
  <c r="X80" i="33" l="1"/>
  <c r="Y80" i="29"/>
  <c r="Y81" i="29"/>
  <c r="X81" i="33"/>
  <c r="Y83" i="29"/>
  <c r="X83" i="33"/>
  <c r="AV85" i="33"/>
  <c r="AW85" i="33" s="1"/>
  <c r="AC85" i="33"/>
  <c r="D48" i="34"/>
  <c r="AW85" i="29"/>
  <c r="Y79" i="29" l="1"/>
  <c r="X79" i="33"/>
  <c r="Y80" i="33"/>
  <c r="N48" i="34"/>
  <c r="E48" i="34"/>
  <c r="X82" i="33"/>
  <c r="Y82" i="29"/>
  <c r="X78" i="33"/>
  <c r="Y78" i="29"/>
  <c r="Y83" i="33"/>
  <c r="Y81" i="33"/>
  <c r="Y82" i="33" l="1"/>
  <c r="H48" i="34"/>
  <c r="J48" i="34"/>
  <c r="G48" i="34"/>
  <c r="Y79" i="33"/>
  <c r="O48" i="34"/>
  <c r="S49" i="34"/>
  <c r="Y78" i="33"/>
  <c r="I48" i="34"/>
  <c r="X77" i="33" l="1"/>
  <c r="Y77" i="29"/>
  <c r="T49" i="34"/>
  <c r="Y76" i="29" l="1"/>
  <c r="X76" i="33"/>
  <c r="Y75" i="29"/>
  <c r="X75" i="33"/>
  <c r="Y77" i="33"/>
  <c r="Y75" i="33" l="1"/>
  <c r="Y76" i="33"/>
  <c r="Q45" i="29"/>
  <c r="AB46" i="29"/>
  <c r="Q47" i="29"/>
  <c r="AB48" i="29"/>
  <c r="P49" i="33"/>
  <c r="AB49" i="33" s="1"/>
  <c r="P50" i="33"/>
  <c r="Q51" i="29"/>
  <c r="AB52" i="29"/>
  <c r="AB53" i="29"/>
  <c r="P54" i="33"/>
  <c r="Q54" i="33" s="1"/>
  <c r="Q55" i="29"/>
  <c r="Q56" i="29"/>
  <c r="Q57" i="29"/>
  <c r="Q58" i="29"/>
  <c r="Q59" i="29"/>
  <c r="AB60" i="29"/>
  <c r="O61" i="33"/>
  <c r="AB61" i="29"/>
  <c r="AV61" i="29" s="1"/>
  <c r="D24" i="34" s="1"/>
  <c r="N24" i="34" s="1"/>
  <c r="AB62" i="29"/>
  <c r="AV62" i="29" s="1"/>
  <c r="D25" i="34" s="1"/>
  <c r="N25" i="34" s="1"/>
  <c r="AB64" i="29"/>
  <c r="AV64" i="29" s="1"/>
  <c r="D27" i="34" s="1"/>
  <c r="AB65" i="29"/>
  <c r="AV65" i="29" s="1"/>
  <c r="D28" i="34" s="1"/>
  <c r="N28" i="34" s="1"/>
  <c r="AA66" i="29"/>
  <c r="P66" i="33"/>
  <c r="AB66" i="33" s="1"/>
  <c r="AV66" i="33" s="1"/>
  <c r="AA67" i="29"/>
  <c r="AU67" i="29" s="1"/>
  <c r="C30" i="34" s="1"/>
  <c r="M30" i="34" s="1"/>
  <c r="AA69" i="29"/>
  <c r="P70" i="33"/>
  <c r="AB70" i="33" s="1"/>
  <c r="AV70" i="33" s="1"/>
  <c r="AA71" i="29"/>
  <c r="AU71" i="29" s="1"/>
  <c r="C34" i="34" s="1"/>
  <c r="M34" i="34" s="1"/>
  <c r="AA72" i="29"/>
  <c r="P72" i="33"/>
  <c r="P73" i="33"/>
  <c r="P74" i="33"/>
  <c r="O75" i="33"/>
  <c r="AA75" i="33" s="1"/>
  <c r="AU75" i="33" s="1"/>
  <c r="AB75" i="29"/>
  <c r="AV75" i="29" s="1"/>
  <c r="D38" i="34" s="1"/>
  <c r="N38" i="34" s="1"/>
  <c r="AA76" i="29"/>
  <c r="AU76" i="29" s="1"/>
  <c r="AA77" i="29"/>
  <c r="AU77" i="29" s="1"/>
  <c r="C40" i="34" s="1"/>
  <c r="M40" i="34" s="1"/>
  <c r="P78" i="33"/>
  <c r="AB78" i="33" s="1"/>
  <c r="AV78" i="33" s="1"/>
  <c r="O79" i="33"/>
  <c r="AB79" i="29"/>
  <c r="AV79" i="29" s="1"/>
  <c r="D42" i="34" s="1"/>
  <c r="N42" i="34" s="1"/>
  <c r="O80" i="33"/>
  <c r="AB80" i="29"/>
  <c r="AV80" i="29" s="1"/>
  <c r="D43" i="34" s="1"/>
  <c r="N43" i="34" s="1"/>
  <c r="O81" i="33"/>
  <c r="AA81" i="33" s="1"/>
  <c r="P82" i="33"/>
  <c r="AB82" i="33" s="1"/>
  <c r="AV82" i="33" s="1"/>
  <c r="O83" i="33"/>
  <c r="P83" i="33"/>
  <c r="AB83" i="33" s="1"/>
  <c r="AV83" i="33" s="1"/>
  <c r="O84" i="33"/>
  <c r="P84" i="33"/>
  <c r="AB84" i="33" s="1"/>
  <c r="AV84" i="33" s="1"/>
  <c r="O91" i="33"/>
  <c r="O92" i="33"/>
  <c r="Q92" i="33" s="1"/>
  <c r="Q93" i="29"/>
  <c r="O72" i="33"/>
  <c r="O71" i="33" l="1"/>
  <c r="AA71" i="33" s="1"/>
  <c r="O67" i="33"/>
  <c r="AA67" i="33" s="1"/>
  <c r="AU67" i="33" s="1"/>
  <c r="P51" i="33"/>
  <c r="AB51" i="33" s="1"/>
  <c r="AV51" i="33" s="1"/>
  <c r="AW51" i="33" s="1"/>
  <c r="P48" i="33"/>
  <c r="Q48" i="33" s="1"/>
  <c r="AB54" i="29"/>
  <c r="AC54" i="29" s="1"/>
  <c r="AB51" i="29"/>
  <c r="AV51" i="29" s="1"/>
  <c r="AW51" i="29" s="1"/>
  <c r="Q48" i="29"/>
  <c r="P79" i="33"/>
  <c r="AB79" i="33" s="1"/>
  <c r="AV79" i="33" s="1"/>
  <c r="P59" i="33"/>
  <c r="AB59" i="33" s="1"/>
  <c r="AC59" i="33" s="1"/>
  <c r="AB70" i="29"/>
  <c r="AA75" i="29"/>
  <c r="AC75" i="29" s="1"/>
  <c r="D14" i="34"/>
  <c r="N14" i="34" s="1"/>
  <c r="AB84" i="29"/>
  <c r="AV84" i="29" s="1"/>
  <c r="D47" i="34" s="1"/>
  <c r="N47" i="34" s="1"/>
  <c r="S48" i="34" s="1"/>
  <c r="P45" i="33"/>
  <c r="AB45" i="33" s="1"/>
  <c r="AC45" i="33" s="1"/>
  <c r="O93" i="33"/>
  <c r="Q93" i="33" s="1"/>
  <c r="O66" i="33"/>
  <c r="Q66" i="33" s="1"/>
  <c r="P56" i="33"/>
  <c r="Q56" i="33" s="1"/>
  <c r="P47" i="33"/>
  <c r="AB47" i="33" s="1"/>
  <c r="AC47" i="33" s="1"/>
  <c r="P64" i="33"/>
  <c r="AB64" i="33" s="1"/>
  <c r="AV64" i="33" s="1"/>
  <c r="P60" i="33"/>
  <c r="Q60" i="33" s="1"/>
  <c r="O76" i="33"/>
  <c r="AA76" i="33" s="1"/>
  <c r="P80" i="33"/>
  <c r="AB80" i="33" s="1"/>
  <c r="AV80" i="33" s="1"/>
  <c r="O69" i="33"/>
  <c r="AA69" i="33" s="1"/>
  <c r="P61" i="33"/>
  <c r="AB61" i="33" s="1"/>
  <c r="AV61" i="33" s="1"/>
  <c r="P46" i="33"/>
  <c r="Q46" i="33" s="1"/>
  <c r="AB82" i="29"/>
  <c r="AV82" i="29" s="1"/>
  <c r="D45" i="34" s="1"/>
  <c r="N45" i="34" s="1"/>
  <c r="AA81" i="29"/>
  <c r="AU81" i="29" s="1"/>
  <c r="C44" i="34" s="1"/>
  <c r="M44" i="34" s="1"/>
  <c r="Q76" i="29"/>
  <c r="AB66" i="29"/>
  <c r="AV66" i="29" s="1"/>
  <c r="D29" i="34" s="1"/>
  <c r="N29" i="34" s="1"/>
  <c r="S29" i="34" s="1"/>
  <c r="AB56" i="29"/>
  <c r="AC56" i="29" s="1"/>
  <c r="O77" i="33"/>
  <c r="AA77" i="33" s="1"/>
  <c r="AU77" i="33" s="1"/>
  <c r="Q62" i="29"/>
  <c r="P55" i="33"/>
  <c r="Q55" i="33" s="1"/>
  <c r="P65" i="33"/>
  <c r="AB65" i="33" s="1"/>
  <c r="AV65" i="33" s="1"/>
  <c r="O62" i="33"/>
  <c r="AA62" i="33" s="1"/>
  <c r="P58" i="33"/>
  <c r="Q58" i="33" s="1"/>
  <c r="P52" i="33"/>
  <c r="Q52" i="33" s="1"/>
  <c r="Q84" i="29"/>
  <c r="P62" i="33"/>
  <c r="AB62" i="33" s="1"/>
  <c r="AV62" i="33" s="1"/>
  <c r="P75" i="33"/>
  <c r="AB75" i="33" s="1"/>
  <c r="AV75" i="33" s="1"/>
  <c r="AW75" i="33" s="1"/>
  <c r="P57" i="33"/>
  <c r="AB57" i="33" s="1"/>
  <c r="AC57" i="33" s="1"/>
  <c r="Q47" i="33"/>
  <c r="AB58" i="29"/>
  <c r="AC58" i="29" s="1"/>
  <c r="AB47" i="29"/>
  <c r="AV47" i="29" s="1"/>
  <c r="AB55" i="33"/>
  <c r="AC55" i="33" s="1"/>
  <c r="AA84" i="29"/>
  <c r="AU84" i="29" s="1"/>
  <c r="AB83" i="29"/>
  <c r="AV83" i="29" s="1"/>
  <c r="D46" i="34" s="1"/>
  <c r="N46" i="34" s="1"/>
  <c r="AB78" i="29"/>
  <c r="AV78" i="29" s="1"/>
  <c r="D41" i="34" s="1"/>
  <c r="N41" i="34" s="1"/>
  <c r="S42" i="34" s="1"/>
  <c r="AA62" i="29"/>
  <c r="AC62" i="29" s="1"/>
  <c r="Q60" i="29"/>
  <c r="Q54" i="29"/>
  <c r="Q52" i="29"/>
  <c r="AB45" i="29"/>
  <c r="AV45" i="29" s="1"/>
  <c r="Q49" i="33"/>
  <c r="Q72" i="29"/>
  <c r="Q66" i="29"/>
  <c r="AC51" i="29"/>
  <c r="S25" i="34"/>
  <c r="AA79" i="33"/>
  <c r="Q90" i="29"/>
  <c r="AA90" i="29"/>
  <c r="AU90" i="29" s="1"/>
  <c r="O90" i="33"/>
  <c r="Q90" i="33" s="1"/>
  <c r="Q51" i="33"/>
  <c r="AA80" i="29"/>
  <c r="Q80" i="29"/>
  <c r="AU66" i="29"/>
  <c r="Q61" i="29"/>
  <c r="AA61" i="29"/>
  <c r="AU61" i="29" s="1"/>
  <c r="Q53" i="29"/>
  <c r="P53" i="33"/>
  <c r="Q49" i="29"/>
  <c r="AB49" i="29"/>
  <c r="Q91" i="33"/>
  <c r="AA91" i="33"/>
  <c r="Q83" i="33"/>
  <c r="AA83" i="33"/>
  <c r="AC49" i="33"/>
  <c r="AV49" i="33"/>
  <c r="AW49" i="33" s="1"/>
  <c r="Q92" i="29"/>
  <c r="AA92" i="29"/>
  <c r="Q83" i="29"/>
  <c r="AA83" i="29"/>
  <c r="P76" i="33"/>
  <c r="AB76" i="33" s="1"/>
  <c r="AV76" i="33" s="1"/>
  <c r="AB76" i="29"/>
  <c r="AV70" i="29"/>
  <c r="D33" i="34" s="1"/>
  <c r="N33" i="34" s="1"/>
  <c r="AB69" i="29"/>
  <c r="AV69" i="29" s="1"/>
  <c r="D32" i="34" s="1"/>
  <c r="N32" i="34" s="1"/>
  <c r="P69" i="33"/>
  <c r="AB69" i="33" s="1"/>
  <c r="AV69" i="33" s="1"/>
  <c r="Q65" i="29"/>
  <c r="AA65" i="29"/>
  <c r="AC65" i="29" s="1"/>
  <c r="O65" i="33"/>
  <c r="AB44" i="29"/>
  <c r="AV44" i="29" s="1"/>
  <c r="Q44" i="29"/>
  <c r="P44" i="33"/>
  <c r="Q44" i="33" s="1"/>
  <c r="C39" i="34"/>
  <c r="Q59" i="33"/>
  <c r="Q50" i="33"/>
  <c r="AB50" i="33"/>
  <c r="Q91" i="29"/>
  <c r="S43" i="34"/>
  <c r="Q73" i="29"/>
  <c r="AA73" i="29"/>
  <c r="AU73" i="29" s="1"/>
  <c r="O73" i="33"/>
  <c r="AA73" i="33" s="1"/>
  <c r="AU73" i="33" s="1"/>
  <c r="O63" i="33"/>
  <c r="AA63" i="33" s="1"/>
  <c r="AU63" i="33" s="1"/>
  <c r="AA63" i="29"/>
  <c r="AU63" i="29" s="1"/>
  <c r="C26" i="34" s="1"/>
  <c r="M26" i="34" s="1"/>
  <c r="AB50" i="29"/>
  <c r="AV50" i="29" s="1"/>
  <c r="Q50" i="29"/>
  <c r="Q79" i="29"/>
  <c r="AA79" i="29"/>
  <c r="AC79" i="29" s="1"/>
  <c r="Q70" i="29"/>
  <c r="AA70" i="29"/>
  <c r="AU70" i="29" s="1"/>
  <c r="O70" i="33"/>
  <c r="AA70" i="33" s="1"/>
  <c r="AB68" i="29"/>
  <c r="AV68" i="29" s="1"/>
  <c r="D31" i="34" s="1"/>
  <c r="N31" i="34" s="1"/>
  <c r="P68" i="33"/>
  <c r="AB68" i="33" s="1"/>
  <c r="AV68" i="33" s="1"/>
  <c r="AV53" i="29"/>
  <c r="AC53" i="29"/>
  <c r="AB54" i="33"/>
  <c r="AA93" i="29"/>
  <c r="Q69" i="29"/>
  <c r="Q46" i="29"/>
  <c r="Q75" i="29"/>
  <c r="N27" i="34"/>
  <c r="S28" i="34" s="1"/>
  <c r="AA80" i="33"/>
  <c r="P71" i="33"/>
  <c r="AB71" i="33" s="1"/>
  <c r="AV71" i="33" s="1"/>
  <c r="AB71" i="29"/>
  <c r="Q72" i="33"/>
  <c r="AA72" i="33"/>
  <c r="Q81" i="29"/>
  <c r="AU72" i="29"/>
  <c r="Q71" i="29"/>
  <c r="Q68" i="29"/>
  <c r="O68" i="33"/>
  <c r="AA68" i="29"/>
  <c r="Q67" i="29"/>
  <c r="P67" i="33"/>
  <c r="AB67" i="33" s="1"/>
  <c r="AV67" i="33" s="1"/>
  <c r="AB67" i="29"/>
  <c r="AC46" i="29"/>
  <c r="AV46" i="29"/>
  <c r="P81" i="33"/>
  <c r="AB81" i="33" s="1"/>
  <c r="AV81" i="33" s="1"/>
  <c r="AB81" i="29"/>
  <c r="Q77" i="29"/>
  <c r="P77" i="33"/>
  <c r="AB77" i="29"/>
  <c r="Q64" i="29"/>
  <c r="O64" i="33"/>
  <c r="AA64" i="29"/>
  <c r="Q63" i="29"/>
  <c r="P63" i="33"/>
  <c r="AB63" i="33" s="1"/>
  <c r="AV63" i="33" s="1"/>
  <c r="AB63" i="29"/>
  <c r="AC60" i="29"/>
  <c r="AV60" i="29"/>
  <c r="AC52" i="29"/>
  <c r="AV52" i="29"/>
  <c r="Q82" i="29"/>
  <c r="O82" i="33"/>
  <c r="AA82" i="29"/>
  <c r="AC50" i="29"/>
  <c r="Q84" i="33"/>
  <c r="AA84" i="33"/>
  <c r="AU81" i="33"/>
  <c r="AU71" i="33"/>
  <c r="Q78" i="29"/>
  <c r="O78" i="33"/>
  <c r="AA78" i="29"/>
  <c r="Q74" i="29"/>
  <c r="O74" i="33"/>
  <c r="AA74" i="29"/>
  <c r="AU69" i="29"/>
  <c r="AC48" i="29"/>
  <c r="AV48" i="29"/>
  <c r="AA92" i="33"/>
  <c r="AA91" i="29"/>
  <c r="AB59" i="29"/>
  <c r="AB57" i="29"/>
  <c r="AB55" i="29"/>
  <c r="AA61" i="33"/>
  <c r="AV59" i="33" l="1"/>
  <c r="AW59" i="33" s="1"/>
  <c r="AV58" i="29"/>
  <c r="AU75" i="29"/>
  <c r="AC83" i="29"/>
  <c r="Q62" i="33"/>
  <c r="Q70" i="33"/>
  <c r="AC45" i="29"/>
  <c r="AV45" i="33"/>
  <c r="AW45" i="33" s="1"/>
  <c r="AB48" i="33"/>
  <c r="AV48" i="33" s="1"/>
  <c r="AW48" i="33" s="1"/>
  <c r="AA93" i="33"/>
  <c r="AU93" i="33" s="1"/>
  <c r="AC51" i="33"/>
  <c r="Q75" i="33"/>
  <c r="E14" i="34"/>
  <c r="I14" i="34" s="1"/>
  <c r="AA66" i="33"/>
  <c r="AC66" i="33" s="1"/>
  <c r="AC47" i="29"/>
  <c r="AV54" i="29"/>
  <c r="Q79" i="33"/>
  <c r="AB60" i="33"/>
  <c r="AV60" i="33" s="1"/>
  <c r="AW60" i="33" s="1"/>
  <c r="AB46" i="33"/>
  <c r="AV46" i="33" s="1"/>
  <c r="AW46" i="33" s="1"/>
  <c r="AB56" i="33"/>
  <c r="AC56" i="33" s="1"/>
  <c r="AC84" i="29"/>
  <c r="AC44" i="29"/>
  <c r="AU62" i="29"/>
  <c r="C25" i="34" s="1"/>
  <c r="AB52" i="33"/>
  <c r="AC52" i="33" s="1"/>
  <c r="Q45" i="33"/>
  <c r="AC66" i="29"/>
  <c r="Q80" i="33"/>
  <c r="AV47" i="33"/>
  <c r="AW47" i="33" s="1"/>
  <c r="AV56" i="29"/>
  <c r="AU83" i="29"/>
  <c r="AW83" i="29" s="1"/>
  <c r="S46" i="34"/>
  <c r="Q61" i="33"/>
  <c r="AU65" i="29"/>
  <c r="AC75" i="33"/>
  <c r="AB58" i="33"/>
  <c r="AC58" i="33" s="1"/>
  <c r="AC61" i="29"/>
  <c r="AC71" i="33"/>
  <c r="Q65" i="33"/>
  <c r="AV57" i="33"/>
  <c r="AW57" i="33" s="1"/>
  <c r="Q57" i="33"/>
  <c r="AV55" i="33"/>
  <c r="AW55" i="33" s="1"/>
  <c r="AB44" i="33"/>
  <c r="AC44" i="33" s="1"/>
  <c r="AA90" i="33"/>
  <c r="AU90" i="33" s="1"/>
  <c r="Q69" i="33"/>
  <c r="Q71" i="33"/>
  <c r="AW81" i="33"/>
  <c r="AW45" i="29"/>
  <c r="D8" i="34"/>
  <c r="AW71" i="33"/>
  <c r="S32" i="34"/>
  <c r="Q73" i="33"/>
  <c r="AW84" i="29"/>
  <c r="C47" i="34"/>
  <c r="M39" i="34"/>
  <c r="AC49" i="29"/>
  <c r="AV49" i="29"/>
  <c r="Q76" i="33"/>
  <c r="AC63" i="33"/>
  <c r="AU93" i="29"/>
  <c r="AW70" i="29"/>
  <c r="C33" i="34"/>
  <c r="AV50" i="33"/>
  <c r="AW50" i="33" s="1"/>
  <c r="AC50" i="33"/>
  <c r="S33" i="34"/>
  <c r="AC83" i="33"/>
  <c r="AU83" i="33"/>
  <c r="AW83" i="33" s="1"/>
  <c r="AC80" i="29"/>
  <c r="AU80" i="29"/>
  <c r="AU92" i="29"/>
  <c r="AU79" i="29"/>
  <c r="AW79" i="29" s="1"/>
  <c r="AV54" i="33"/>
  <c r="AW54" i="33" s="1"/>
  <c r="AC54" i="33"/>
  <c r="AW47" i="29"/>
  <c r="D10" i="34"/>
  <c r="AC70" i="29"/>
  <c r="Q53" i="33"/>
  <c r="AB53" i="33"/>
  <c r="AW66" i="29"/>
  <c r="C29" i="34"/>
  <c r="AU79" i="33"/>
  <c r="AW79" i="33" s="1"/>
  <c r="AC79" i="33"/>
  <c r="AW53" i="29"/>
  <c r="D16" i="34"/>
  <c r="AA65" i="33"/>
  <c r="AC65" i="33" s="1"/>
  <c r="AU91" i="33"/>
  <c r="AC69" i="29"/>
  <c r="S47" i="34"/>
  <c r="AC76" i="29"/>
  <c r="AV76" i="29"/>
  <c r="AA74" i="33"/>
  <c r="Q74" i="33"/>
  <c r="AV63" i="29"/>
  <c r="AC63" i="29"/>
  <c r="AC80" i="33"/>
  <c r="AU80" i="33"/>
  <c r="AW80" i="33" s="1"/>
  <c r="O14" i="34"/>
  <c r="AV59" i="29"/>
  <c r="AC59" i="29"/>
  <c r="AW44" i="29"/>
  <c r="D7" i="34"/>
  <c r="C36" i="34"/>
  <c r="Q67" i="33"/>
  <c r="AC81" i="33"/>
  <c r="Q63" i="33"/>
  <c r="AW61" i="29"/>
  <c r="C24" i="34"/>
  <c r="C35" i="34"/>
  <c r="AU72" i="33"/>
  <c r="J14" i="34"/>
  <c r="D21" i="34"/>
  <c r="AW58" i="29"/>
  <c r="AA82" i="33"/>
  <c r="Q82" i="33"/>
  <c r="AA64" i="33"/>
  <c r="Q64" i="33"/>
  <c r="AU61" i="33"/>
  <c r="AW61" i="33" s="1"/>
  <c r="AC61" i="33"/>
  <c r="AV55" i="29"/>
  <c r="AC55" i="29"/>
  <c r="AW56" i="29"/>
  <c r="D19" i="34"/>
  <c r="C53" i="34"/>
  <c r="AW69" i="29"/>
  <c r="C32" i="34"/>
  <c r="AC78" i="29"/>
  <c r="AU78" i="29"/>
  <c r="AC76" i="33"/>
  <c r="AU76" i="33"/>
  <c r="AW76" i="33" s="1"/>
  <c r="AC84" i="33"/>
  <c r="AU84" i="33"/>
  <c r="AW84" i="33" s="1"/>
  <c r="AC70" i="33"/>
  <c r="AU70" i="33"/>
  <c r="AW70" i="33" s="1"/>
  <c r="D23" i="34"/>
  <c r="AW60" i="29"/>
  <c r="AV77" i="29"/>
  <c r="AC77" i="29"/>
  <c r="AW67" i="33"/>
  <c r="Q81" i="33"/>
  <c r="AC68" i="29"/>
  <c r="AU68" i="29"/>
  <c r="AW75" i="29"/>
  <c r="C38" i="34"/>
  <c r="AV71" i="29"/>
  <c r="AC71" i="29"/>
  <c r="D17" i="34"/>
  <c r="AW54" i="29"/>
  <c r="AW50" i="29"/>
  <c r="D13" i="34"/>
  <c r="D15" i="34"/>
  <c r="AW52" i="29"/>
  <c r="AW65" i="29"/>
  <c r="C28" i="34"/>
  <c r="AU69" i="33"/>
  <c r="AW69" i="33" s="1"/>
  <c r="AC69" i="33"/>
  <c r="AV57" i="29"/>
  <c r="AC57" i="29"/>
  <c r="AU91" i="29"/>
  <c r="AU92" i="33"/>
  <c r="D11" i="34"/>
  <c r="AW48" i="29"/>
  <c r="AU74" i="29"/>
  <c r="AA78" i="33"/>
  <c r="Q78" i="33"/>
  <c r="AC82" i="29"/>
  <c r="AU82" i="29"/>
  <c r="AC64" i="29"/>
  <c r="AU64" i="29"/>
  <c r="AB77" i="33"/>
  <c r="Q77" i="33"/>
  <c r="AC62" i="33"/>
  <c r="AU62" i="33"/>
  <c r="AW62" i="33" s="1"/>
  <c r="AC67" i="33"/>
  <c r="AV81" i="29"/>
  <c r="AC81" i="29"/>
  <c r="AW46" i="29"/>
  <c r="D9" i="34"/>
  <c r="AV67" i="29"/>
  <c r="AC67" i="29"/>
  <c r="AA68" i="33"/>
  <c r="Q68" i="33"/>
  <c r="AW63" i="33"/>
  <c r="AV56" i="33" l="1"/>
  <c r="AW56" i="33" s="1"/>
  <c r="AW62" i="29"/>
  <c r="AC46" i="33"/>
  <c r="AC48" i="33"/>
  <c r="AV44" i="33"/>
  <c r="AW44" i="33" s="1"/>
  <c r="AU66" i="33"/>
  <c r="AW66" i="33" s="1"/>
  <c r="H14" i="34"/>
  <c r="C46" i="34"/>
  <c r="E46" i="34" s="1"/>
  <c r="AC60" i="33"/>
  <c r="G14" i="34"/>
  <c r="AV52" i="33"/>
  <c r="AW52" i="33" s="1"/>
  <c r="C42" i="34"/>
  <c r="M42" i="34" s="1"/>
  <c r="AV58" i="33"/>
  <c r="AW58" i="33" s="1"/>
  <c r="AU65" i="33"/>
  <c r="AW65" i="33" s="1"/>
  <c r="E8" i="34"/>
  <c r="I8" i="34" s="1"/>
  <c r="N8" i="34"/>
  <c r="O8" i="34" s="1"/>
  <c r="M25" i="34"/>
  <c r="E25" i="34"/>
  <c r="E47" i="34"/>
  <c r="H47" i="34" s="1"/>
  <c r="M47" i="34"/>
  <c r="AC53" i="33"/>
  <c r="AV53" i="33"/>
  <c r="AW53" i="33" s="1"/>
  <c r="E16" i="34"/>
  <c r="N16" i="34"/>
  <c r="O16" i="34" s="1"/>
  <c r="AW49" i="29"/>
  <c r="D12" i="34"/>
  <c r="M29" i="34"/>
  <c r="E29" i="34"/>
  <c r="E10" i="34"/>
  <c r="N10" i="34"/>
  <c r="O10" i="34" s="1"/>
  <c r="C55" i="34"/>
  <c r="AW80" i="29"/>
  <c r="C43" i="34"/>
  <c r="C56" i="34"/>
  <c r="D39" i="34"/>
  <c r="AW76" i="29"/>
  <c r="E33" i="34"/>
  <c r="M33" i="34"/>
  <c r="R40" i="34"/>
  <c r="AW55" i="29"/>
  <c r="D18" i="34"/>
  <c r="M35" i="34"/>
  <c r="E24" i="34"/>
  <c r="M24" i="34"/>
  <c r="E7" i="34"/>
  <c r="I7" i="34" s="1"/>
  <c r="N7" i="34"/>
  <c r="AW59" i="29"/>
  <c r="D22" i="34"/>
  <c r="AU74" i="33"/>
  <c r="AV77" i="33"/>
  <c r="AW77" i="33" s="1"/>
  <c r="AC77" i="33"/>
  <c r="E15" i="34"/>
  <c r="I15" i="34" s="1"/>
  <c r="N15" i="34"/>
  <c r="E17" i="34"/>
  <c r="N17" i="34"/>
  <c r="D34" i="34"/>
  <c r="AW71" i="29"/>
  <c r="M53" i="34"/>
  <c r="E28" i="34"/>
  <c r="H28" i="34" s="1"/>
  <c r="M28" i="34"/>
  <c r="AC82" i="33"/>
  <c r="AU82" i="33"/>
  <c r="AW82" i="33" s="1"/>
  <c r="AW67" i="29"/>
  <c r="D30" i="34"/>
  <c r="C37" i="34"/>
  <c r="E11" i="34"/>
  <c r="I11" i="34" s="1"/>
  <c r="N11" i="34"/>
  <c r="AW57" i="29"/>
  <c r="D20" i="34"/>
  <c r="E13" i="34"/>
  <c r="I13" i="34" s="1"/>
  <c r="N13" i="34"/>
  <c r="E19" i="34"/>
  <c r="I19" i="34" s="1"/>
  <c r="N19" i="34"/>
  <c r="AC64" i="33"/>
  <c r="AU64" i="33"/>
  <c r="AW64" i="33" s="1"/>
  <c r="E42" i="34"/>
  <c r="M36" i="34"/>
  <c r="D26" i="34"/>
  <c r="AW63" i="29"/>
  <c r="AC78" i="33"/>
  <c r="AU78" i="33"/>
  <c r="AW78" i="33" s="1"/>
  <c r="AW68" i="29"/>
  <c r="C31" i="34"/>
  <c r="D40" i="34"/>
  <c r="AW77" i="29"/>
  <c r="AW78" i="29"/>
  <c r="C41" i="34"/>
  <c r="AC68" i="33"/>
  <c r="AU68" i="33"/>
  <c r="AW68" i="33" s="1"/>
  <c r="E9" i="34"/>
  <c r="I9" i="34" s="1"/>
  <c r="N9" i="34"/>
  <c r="AW81" i="29"/>
  <c r="D44" i="34"/>
  <c r="AW64" i="29"/>
  <c r="C27" i="34"/>
  <c r="AW82" i="29"/>
  <c r="C45" i="34"/>
  <c r="C54" i="34"/>
  <c r="E38" i="34"/>
  <c r="H38" i="34" s="1"/>
  <c r="M38" i="34"/>
  <c r="E23" i="34"/>
  <c r="N23" i="34"/>
  <c r="E32" i="34"/>
  <c r="H32" i="34" s="1"/>
  <c r="M32" i="34"/>
  <c r="E21" i="34"/>
  <c r="I21" i="34" s="1"/>
  <c r="N21" i="34"/>
  <c r="M46" i="34" l="1"/>
  <c r="G8" i="34"/>
  <c r="J8" i="34"/>
  <c r="M55" i="34"/>
  <c r="N12" i="34"/>
  <c r="O12" i="34" s="1"/>
  <c r="E12" i="34"/>
  <c r="I12" i="34" s="1"/>
  <c r="H33" i="34"/>
  <c r="I33" i="34"/>
  <c r="J33" i="34"/>
  <c r="G33" i="34"/>
  <c r="N39" i="34"/>
  <c r="E39" i="34"/>
  <c r="I39" i="34" s="1"/>
  <c r="E43" i="34"/>
  <c r="H43" i="34" s="1"/>
  <c r="M43" i="34"/>
  <c r="R43" i="34" s="1"/>
  <c r="J29" i="34"/>
  <c r="G29" i="34"/>
  <c r="I29" i="34"/>
  <c r="H29" i="34"/>
  <c r="O47" i="34"/>
  <c r="T48" i="34" s="1"/>
  <c r="R48" i="34"/>
  <c r="I25" i="34"/>
  <c r="G25" i="34"/>
  <c r="J25" i="34"/>
  <c r="H25" i="34"/>
  <c r="J47" i="34"/>
  <c r="I47" i="34"/>
  <c r="G47" i="34"/>
  <c r="R26" i="34"/>
  <c r="O25" i="34"/>
  <c r="R30" i="34"/>
  <c r="O29" i="34"/>
  <c r="O33" i="34"/>
  <c r="R34" i="34"/>
  <c r="M56" i="34"/>
  <c r="I10" i="34"/>
  <c r="H10" i="34"/>
  <c r="G10" i="34"/>
  <c r="J10" i="34"/>
  <c r="I16" i="34"/>
  <c r="J16" i="34"/>
  <c r="G16" i="34"/>
  <c r="H16" i="34"/>
  <c r="J23" i="34"/>
  <c r="G23" i="34"/>
  <c r="H23" i="34"/>
  <c r="N34" i="34"/>
  <c r="E34" i="34"/>
  <c r="I34" i="34" s="1"/>
  <c r="O15" i="34"/>
  <c r="S15" i="34"/>
  <c r="S16" i="34"/>
  <c r="R24" i="34"/>
  <c r="O24" i="34"/>
  <c r="R25" i="34"/>
  <c r="R35" i="34"/>
  <c r="O46" i="34"/>
  <c r="R47" i="34"/>
  <c r="J21" i="34"/>
  <c r="G21" i="34"/>
  <c r="H21" i="34"/>
  <c r="O32" i="34"/>
  <c r="R33" i="34"/>
  <c r="I23" i="34"/>
  <c r="E45" i="34"/>
  <c r="M45" i="34"/>
  <c r="R46" i="34" s="1"/>
  <c r="O42" i="34"/>
  <c r="N20" i="34"/>
  <c r="E20" i="34"/>
  <c r="N30" i="34"/>
  <c r="E30" i="34"/>
  <c r="I30" i="34" s="1"/>
  <c r="J28" i="34"/>
  <c r="G28" i="34"/>
  <c r="I28" i="34"/>
  <c r="O17" i="34"/>
  <c r="T17" i="34" s="1"/>
  <c r="S17" i="34"/>
  <c r="H15" i="34"/>
  <c r="J15" i="34"/>
  <c r="G15" i="34"/>
  <c r="S8" i="34"/>
  <c r="O7" i="34"/>
  <c r="T8" i="34" s="1"/>
  <c r="J24" i="34"/>
  <c r="G24" i="34"/>
  <c r="I24" i="34"/>
  <c r="E18" i="34"/>
  <c r="I18" i="34" s="1"/>
  <c r="N18" i="34"/>
  <c r="J46" i="34"/>
  <c r="G46" i="34"/>
  <c r="I46" i="34"/>
  <c r="J32" i="34"/>
  <c r="G32" i="34"/>
  <c r="I32" i="34"/>
  <c r="M54" i="34"/>
  <c r="O9" i="34"/>
  <c r="S9" i="34"/>
  <c r="S10" i="34"/>
  <c r="E40" i="34"/>
  <c r="I40" i="34" s="1"/>
  <c r="N40" i="34"/>
  <c r="I42" i="34"/>
  <c r="J42" i="34"/>
  <c r="G42" i="34"/>
  <c r="S19" i="34"/>
  <c r="O19" i="34"/>
  <c r="O13" i="34"/>
  <c r="S14" i="34"/>
  <c r="M37" i="34"/>
  <c r="R38" i="34" s="1"/>
  <c r="R53" i="34"/>
  <c r="H17" i="34"/>
  <c r="J17" i="34"/>
  <c r="G17" i="34"/>
  <c r="N22" i="34"/>
  <c r="S23" i="34" s="1"/>
  <c r="E22" i="34"/>
  <c r="I22" i="34" s="1"/>
  <c r="G7" i="34"/>
  <c r="J7" i="34"/>
  <c r="O21" i="34"/>
  <c r="I38" i="34"/>
  <c r="J38" i="34"/>
  <c r="G38" i="34"/>
  <c r="E44" i="34"/>
  <c r="I44" i="34" s="1"/>
  <c r="N44" i="34"/>
  <c r="N26" i="34"/>
  <c r="E26" i="34"/>
  <c r="I26" i="34" s="1"/>
  <c r="H11" i="34"/>
  <c r="J11" i="34"/>
  <c r="G11" i="34"/>
  <c r="O28" i="34"/>
  <c r="R29" i="34"/>
  <c r="H46" i="34"/>
  <c r="O23" i="34"/>
  <c r="S24" i="34"/>
  <c r="O38" i="34"/>
  <c r="R39" i="34"/>
  <c r="M27" i="34"/>
  <c r="R28" i="34" s="1"/>
  <c r="E27" i="34"/>
  <c r="H27" i="34" s="1"/>
  <c r="H9" i="34"/>
  <c r="J9" i="34"/>
  <c r="G9" i="34"/>
  <c r="E41" i="34"/>
  <c r="H41" i="34" s="1"/>
  <c r="M41" i="34"/>
  <c r="M31" i="34"/>
  <c r="R32" i="34" s="1"/>
  <c r="E31" i="34"/>
  <c r="R36" i="34"/>
  <c r="H42" i="34"/>
  <c r="J19" i="34"/>
  <c r="G19" i="34"/>
  <c r="H19" i="34"/>
  <c r="H13" i="34"/>
  <c r="J13" i="34"/>
  <c r="G13" i="34"/>
  <c r="O11" i="34"/>
  <c r="S11" i="34"/>
  <c r="I17" i="34"/>
  <c r="H24" i="34"/>
  <c r="S12" i="34" l="1"/>
  <c r="S13" i="34"/>
  <c r="O43" i="34"/>
  <c r="T43" i="34" s="1"/>
  <c r="R44" i="34"/>
  <c r="J43" i="34"/>
  <c r="I43" i="34"/>
  <c r="G43" i="34"/>
  <c r="S39" i="34"/>
  <c r="O39" i="34"/>
  <c r="R56" i="34"/>
  <c r="J39" i="34"/>
  <c r="G39" i="34"/>
  <c r="H39" i="34"/>
  <c r="H12" i="34"/>
  <c r="J12" i="34"/>
  <c r="G12" i="34"/>
  <c r="S44" i="34"/>
  <c r="O44" i="34"/>
  <c r="S45" i="34"/>
  <c r="T13" i="34"/>
  <c r="T14" i="34"/>
  <c r="R54" i="34"/>
  <c r="R55" i="34"/>
  <c r="O20" i="34"/>
  <c r="T20" i="34" s="1"/>
  <c r="S20" i="34"/>
  <c r="I45" i="34"/>
  <c r="J45" i="34"/>
  <c r="G45" i="34"/>
  <c r="T39" i="34"/>
  <c r="J44" i="34"/>
  <c r="G44" i="34"/>
  <c r="H44" i="34"/>
  <c r="O22" i="34"/>
  <c r="T22" i="34" s="1"/>
  <c r="S22" i="34"/>
  <c r="J40" i="34"/>
  <c r="G40" i="34"/>
  <c r="H40" i="34"/>
  <c r="S30" i="34"/>
  <c r="S31" i="34"/>
  <c r="O30" i="34"/>
  <c r="T30" i="34" s="1"/>
  <c r="S34" i="34"/>
  <c r="O34" i="34"/>
  <c r="T34" i="34" s="1"/>
  <c r="H26" i="34"/>
  <c r="J26" i="34"/>
  <c r="G26" i="34"/>
  <c r="T9" i="34"/>
  <c r="T10" i="34"/>
  <c r="G31" i="34"/>
  <c r="J31" i="34"/>
  <c r="I31" i="34"/>
  <c r="O41" i="34"/>
  <c r="T42" i="34" s="1"/>
  <c r="R41" i="34"/>
  <c r="O27" i="34"/>
  <c r="T28" i="34" s="1"/>
  <c r="R27" i="34"/>
  <c r="S26" i="34"/>
  <c r="O26" i="34"/>
  <c r="T26" i="34" s="1"/>
  <c r="S27" i="34"/>
  <c r="S21" i="34"/>
  <c r="O18" i="34"/>
  <c r="T18" i="34" s="1"/>
  <c r="S18" i="34"/>
  <c r="G20" i="34"/>
  <c r="H20" i="34"/>
  <c r="J20" i="34"/>
  <c r="R42" i="34"/>
  <c r="H45" i="34"/>
  <c r="T47" i="34"/>
  <c r="T24" i="34"/>
  <c r="T25" i="34"/>
  <c r="T15" i="34"/>
  <c r="T16" i="34"/>
  <c r="T11" i="34"/>
  <c r="T12" i="34"/>
  <c r="O31" i="34"/>
  <c r="T32" i="34" s="1"/>
  <c r="R31" i="34"/>
  <c r="G27" i="34"/>
  <c r="J27" i="34"/>
  <c r="I27" i="34"/>
  <c r="R37" i="34"/>
  <c r="S40" i="34"/>
  <c r="O40" i="34"/>
  <c r="S41" i="34"/>
  <c r="H31" i="34"/>
  <c r="I41" i="34"/>
  <c r="J41" i="34"/>
  <c r="G41" i="34"/>
  <c r="T29" i="34"/>
  <c r="G22" i="34"/>
  <c r="H22" i="34"/>
  <c r="J22" i="34"/>
  <c r="J18" i="34"/>
  <c r="G18" i="34"/>
  <c r="H18" i="34"/>
  <c r="H30" i="34"/>
  <c r="J30" i="34"/>
  <c r="G30" i="34"/>
  <c r="I20" i="34"/>
  <c r="O45" i="34"/>
  <c r="R45" i="34"/>
  <c r="T33" i="34"/>
  <c r="H34" i="34"/>
  <c r="J34" i="34"/>
  <c r="G34" i="34"/>
  <c r="T45" i="34" l="1"/>
  <c r="T40" i="34"/>
  <c r="T23" i="34"/>
  <c r="T21" i="34"/>
  <c r="T44" i="34"/>
  <c r="T31" i="34"/>
  <c r="T27" i="34"/>
  <c r="T41" i="34"/>
  <c r="T19" i="34"/>
  <c r="T46" i="34"/>
  <c r="F92" i="33" l="1"/>
  <c r="Z92" i="29"/>
  <c r="C92" i="6"/>
  <c r="H92" i="5"/>
  <c r="M92" i="5" l="1"/>
  <c r="AT92" i="29"/>
  <c r="D130" i="42"/>
  <c r="P93" i="6"/>
  <c r="H92" i="6"/>
  <c r="Z92" i="33"/>
  <c r="U92" i="5" l="1"/>
  <c r="M92" i="6"/>
  <c r="U93" i="6"/>
  <c r="S92" i="5"/>
  <c r="X92" i="5"/>
  <c r="R92" i="5"/>
  <c r="Y92" i="5"/>
  <c r="T92" i="5"/>
  <c r="O92" i="5"/>
  <c r="W92" i="5"/>
  <c r="Z92" i="5"/>
  <c r="V92" i="5"/>
  <c r="Q92" i="5"/>
  <c r="P92" i="5"/>
  <c r="AT92" i="33"/>
  <c r="B55" i="34"/>
  <c r="Z93" i="6" l="1"/>
  <c r="L55" i="34"/>
  <c r="Q56" i="34" l="1"/>
  <c r="F91" i="33" l="1"/>
  <c r="Z91" i="29"/>
  <c r="C91" i="6"/>
  <c r="H91" i="5"/>
  <c r="M91" i="5" l="1"/>
  <c r="D129" i="42"/>
  <c r="H91" i="6"/>
  <c r="P92" i="6"/>
  <c r="AT91" i="29"/>
  <c r="Z91" i="33"/>
  <c r="U91" i="5" l="1"/>
  <c r="AT91" i="33"/>
  <c r="B54" i="34"/>
  <c r="M91" i="6"/>
  <c r="U92" i="6"/>
  <c r="S91" i="5"/>
  <c r="Z91" i="5"/>
  <c r="V91" i="5"/>
  <c r="W91" i="5"/>
  <c r="Q91" i="5"/>
  <c r="X91" i="5"/>
  <c r="T91" i="5"/>
  <c r="R91" i="5"/>
  <c r="O91" i="5"/>
  <c r="Y91" i="5"/>
  <c r="P91" i="5"/>
  <c r="Z92" i="6" l="1"/>
  <c r="L54" i="34"/>
  <c r="Q55" i="34" l="1"/>
  <c r="H89" i="5" l="1"/>
  <c r="C89" i="6"/>
  <c r="F88" i="33"/>
  <c r="Z88" i="29"/>
  <c r="C88" i="6"/>
  <c r="H88" i="5"/>
  <c r="F89" i="33"/>
  <c r="Z89" i="29"/>
  <c r="Z89" i="33" l="1"/>
  <c r="M88" i="5"/>
  <c r="AT89" i="29"/>
  <c r="Z88" i="33"/>
  <c r="D126" i="42"/>
  <c r="P88" i="6"/>
  <c r="H88" i="6"/>
  <c r="D127" i="42"/>
  <c r="P89" i="6"/>
  <c r="H89" i="6"/>
  <c r="AT88" i="29"/>
  <c r="M89" i="5"/>
  <c r="U89" i="5" l="1"/>
  <c r="U88" i="5"/>
  <c r="C107" i="6"/>
  <c r="C107" i="7"/>
  <c r="H107" i="7" s="1"/>
  <c r="H107" i="5"/>
  <c r="M107" i="5" s="1"/>
  <c r="AT89" i="33"/>
  <c r="F94" i="33"/>
  <c r="Z94" i="29"/>
  <c r="H93" i="33"/>
  <c r="I93" i="29"/>
  <c r="AB93" i="29"/>
  <c r="F90" i="33"/>
  <c r="Z90" i="29"/>
  <c r="AT88" i="33"/>
  <c r="U89" i="6"/>
  <c r="M89" i="6"/>
  <c r="Z89" i="6" s="1"/>
  <c r="C90" i="6"/>
  <c r="H90" i="5"/>
  <c r="M88" i="6"/>
  <c r="Z88" i="6" s="1"/>
  <c r="U88" i="6"/>
  <c r="T88" i="5"/>
  <c r="O88" i="5"/>
  <c r="Y88" i="5"/>
  <c r="X88" i="5"/>
  <c r="V88" i="5"/>
  <c r="Z88" i="5"/>
  <c r="S88" i="5"/>
  <c r="Q88" i="5"/>
  <c r="W88" i="5"/>
  <c r="R88" i="5"/>
  <c r="P88" i="5"/>
  <c r="V89" i="5"/>
  <c r="W89" i="5"/>
  <c r="T89" i="5"/>
  <c r="O89" i="5"/>
  <c r="R89" i="5"/>
  <c r="Y89" i="5"/>
  <c r="S89" i="5"/>
  <c r="Z89" i="5"/>
  <c r="Q89" i="5"/>
  <c r="X89" i="5"/>
  <c r="P89" i="5"/>
  <c r="C94" i="6"/>
  <c r="H94" i="5"/>
  <c r="B51" i="34"/>
  <c r="B52" i="34"/>
  <c r="P95" i="6" l="1"/>
  <c r="L52" i="34"/>
  <c r="H91" i="33"/>
  <c r="AB91" i="29"/>
  <c r="I91" i="29"/>
  <c r="H89" i="33"/>
  <c r="AB89" i="29"/>
  <c r="I89" i="29"/>
  <c r="I93" i="33"/>
  <c r="AB93" i="33"/>
  <c r="M94" i="5"/>
  <c r="M90" i="5"/>
  <c r="H92" i="33"/>
  <c r="AB92" i="29"/>
  <c r="I92" i="29"/>
  <c r="Z94" i="33"/>
  <c r="D132" i="42"/>
  <c r="P94" i="6"/>
  <c r="H94" i="6"/>
  <c r="H90" i="33"/>
  <c r="AB90" i="33" s="1"/>
  <c r="AV90" i="33" s="1"/>
  <c r="AB90" i="29"/>
  <c r="AC90" i="29" s="1"/>
  <c r="AT90" i="29"/>
  <c r="P107" i="6"/>
  <c r="P108" i="6"/>
  <c r="H107" i="6"/>
  <c r="L51" i="34"/>
  <c r="H88" i="33"/>
  <c r="AB88" i="29"/>
  <c r="I88" i="29"/>
  <c r="Z90" i="33"/>
  <c r="AT94" i="29"/>
  <c r="D128" i="42"/>
  <c r="H90" i="6"/>
  <c r="P90" i="6"/>
  <c r="P91" i="6"/>
  <c r="I90" i="29"/>
  <c r="AV93" i="29"/>
  <c r="AC93" i="29"/>
  <c r="U95" i="6" l="1"/>
  <c r="I90" i="33"/>
  <c r="M90" i="6"/>
  <c r="U90" i="6"/>
  <c r="U91" i="6"/>
  <c r="U107" i="6"/>
  <c r="M107" i="6"/>
  <c r="U108" i="6"/>
  <c r="U94" i="6"/>
  <c r="M94" i="6"/>
  <c r="AT94" i="33"/>
  <c r="AB92" i="33"/>
  <c r="I92" i="33"/>
  <c r="Y90" i="5"/>
  <c r="T90" i="5"/>
  <c r="S90" i="5"/>
  <c r="W90" i="5"/>
  <c r="O90" i="5"/>
  <c r="X90" i="5"/>
  <c r="V90" i="5"/>
  <c r="Q90" i="5"/>
  <c r="Z90" i="5"/>
  <c r="R90" i="5"/>
  <c r="P90" i="5"/>
  <c r="Z94" i="5"/>
  <c r="Y94" i="5"/>
  <c r="Q94" i="5"/>
  <c r="R94" i="5"/>
  <c r="V94" i="5"/>
  <c r="T94" i="5"/>
  <c r="S94" i="5"/>
  <c r="X94" i="5"/>
  <c r="W94" i="5"/>
  <c r="O94" i="5"/>
  <c r="P94" i="5"/>
  <c r="D56" i="34"/>
  <c r="AW93" i="29"/>
  <c r="B57" i="34"/>
  <c r="AV90" i="29"/>
  <c r="D53" i="34" s="1"/>
  <c r="H94" i="33"/>
  <c r="AB94" i="29"/>
  <c r="I94" i="29"/>
  <c r="AV88" i="29"/>
  <c r="AC88" i="29"/>
  <c r="AV93" i="33"/>
  <c r="AW93" i="33" s="1"/>
  <c r="AC93" i="33"/>
  <c r="AV89" i="29"/>
  <c r="AC89" i="29"/>
  <c r="AV91" i="29"/>
  <c r="AC91" i="29"/>
  <c r="AT90" i="33"/>
  <c r="AW90" i="33" s="1"/>
  <c r="AC90" i="33"/>
  <c r="AB88" i="33"/>
  <c r="I88" i="33"/>
  <c r="Q51" i="34"/>
  <c r="B53" i="34"/>
  <c r="AV92" i="29"/>
  <c r="AC92" i="29"/>
  <c r="U90" i="5"/>
  <c r="U94" i="5"/>
  <c r="AB89" i="33"/>
  <c r="I89" i="33"/>
  <c r="AB91" i="33"/>
  <c r="I91" i="33"/>
  <c r="Q52" i="34"/>
  <c r="Z90" i="6" l="1"/>
  <c r="Z91" i="6"/>
  <c r="Z94" i="6"/>
  <c r="Z95" i="6"/>
  <c r="AW90" i="29"/>
  <c r="D55" i="34"/>
  <c r="AW92" i="29"/>
  <c r="L53" i="34"/>
  <c r="E53" i="34"/>
  <c r="G53" i="34" s="1"/>
  <c r="AV88" i="33"/>
  <c r="AW88" i="33" s="1"/>
  <c r="AC88" i="33"/>
  <c r="D54" i="34"/>
  <c r="AW91" i="29"/>
  <c r="AV94" i="29"/>
  <c r="L57" i="34"/>
  <c r="Q58" i="34" s="1"/>
  <c r="N56" i="34"/>
  <c r="E56" i="34"/>
  <c r="I56" i="34" s="1"/>
  <c r="D51" i="34"/>
  <c r="AW88" i="29"/>
  <c r="AV89" i="33"/>
  <c r="AW89" i="33" s="1"/>
  <c r="AC89" i="33"/>
  <c r="AB94" i="33"/>
  <c r="I94" i="33"/>
  <c r="AV92" i="33"/>
  <c r="AW92" i="33" s="1"/>
  <c r="AC92" i="33"/>
  <c r="AV91" i="33"/>
  <c r="AW91" i="33" s="1"/>
  <c r="AC91" i="33"/>
  <c r="D52" i="34"/>
  <c r="AW89" i="29"/>
  <c r="N53" i="34"/>
  <c r="Z107" i="6"/>
  <c r="Z108" i="6"/>
  <c r="I53" i="34" l="1"/>
  <c r="AV94" i="33"/>
  <c r="Q53" i="34"/>
  <c r="O53" i="34"/>
  <c r="Q54" i="34"/>
  <c r="N51" i="34"/>
  <c r="E51" i="34"/>
  <c r="D57" i="34"/>
  <c r="N52" i="34"/>
  <c r="E52" i="34"/>
  <c r="H56" i="34"/>
  <c r="G56" i="34"/>
  <c r="J56" i="34"/>
  <c r="Q57" i="34"/>
  <c r="O56" i="34"/>
  <c r="N54" i="34"/>
  <c r="E54" i="34"/>
  <c r="H53" i="34"/>
  <c r="J53" i="34"/>
  <c r="N55" i="34"/>
  <c r="S56" i="34" s="1"/>
  <c r="E55" i="34"/>
  <c r="I55" i="34" s="1"/>
  <c r="S54" i="34" l="1"/>
  <c r="O54" i="34"/>
  <c r="T54" i="34" s="1"/>
  <c r="S52" i="34"/>
  <c r="O52" i="34"/>
  <c r="T53" i="34" s="1"/>
  <c r="H51" i="34"/>
  <c r="J51" i="34"/>
  <c r="G51" i="34"/>
  <c r="S51" i="34"/>
  <c r="O51" i="34"/>
  <c r="T51" i="34" s="1"/>
  <c r="H55" i="34"/>
  <c r="J55" i="34"/>
  <c r="G55" i="34"/>
  <c r="I51" i="34"/>
  <c r="H54" i="34"/>
  <c r="J54" i="34"/>
  <c r="G54" i="34"/>
  <c r="S55" i="34"/>
  <c r="O55" i="34"/>
  <c r="I54" i="34"/>
  <c r="I52" i="34"/>
  <c r="H52" i="34"/>
  <c r="J52" i="34"/>
  <c r="G52" i="34"/>
  <c r="S53" i="34"/>
  <c r="N57" i="34"/>
  <c r="S58" i="34" s="1"/>
  <c r="T55" i="34" l="1"/>
  <c r="T56" i="34"/>
  <c r="T52" i="34"/>
  <c r="S57" i="34"/>
  <c r="C75" i="3" l="1"/>
  <c r="C115" i="41" s="1"/>
  <c r="D55" i="3"/>
  <c r="D95" i="41" s="1"/>
  <c r="C59" i="3"/>
  <c r="C99" i="41" s="1"/>
  <c r="C15" i="3"/>
  <c r="C55" i="41" s="1"/>
  <c r="G52" i="2"/>
  <c r="G52" i="3" s="1"/>
  <c r="D52" i="3"/>
  <c r="D92" i="41" s="1"/>
  <c r="C83" i="3"/>
  <c r="C123" i="41" s="1"/>
  <c r="C63" i="3"/>
  <c r="F38" i="2"/>
  <c r="G47" i="2"/>
  <c r="F17" i="2"/>
  <c r="F18" i="2"/>
  <c r="C21" i="3"/>
  <c r="C61" i="41" s="1"/>
  <c r="C25" i="3"/>
  <c r="F28" i="2"/>
  <c r="F35" i="2"/>
  <c r="C43" i="3"/>
  <c r="C83" i="41" s="1"/>
  <c r="F46" i="2"/>
  <c r="F48" i="2"/>
  <c r="F57" i="2"/>
  <c r="F60" i="2"/>
  <c r="C64" i="3"/>
  <c r="C71" i="3"/>
  <c r="C111" i="41" s="1"/>
  <c r="F89" i="2"/>
  <c r="C93" i="3"/>
  <c r="F14" i="2"/>
  <c r="F16" i="2"/>
  <c r="C33" i="3"/>
  <c r="C73" i="41" s="1"/>
  <c r="C41" i="3"/>
  <c r="C81" i="41" s="1"/>
  <c r="F54" i="2"/>
  <c r="F58" i="2"/>
  <c r="C61" i="3"/>
  <c r="C65" i="3"/>
  <c r="F69" i="2"/>
  <c r="C73" i="3"/>
  <c r="C113" i="41" s="1"/>
  <c r="C77" i="3"/>
  <c r="F86" i="2"/>
  <c r="F7" i="2"/>
  <c r="F23" i="2"/>
  <c r="F27" i="2"/>
  <c r="C37" i="3"/>
  <c r="C77" i="41" s="1"/>
  <c r="F42" i="2"/>
  <c r="F51" i="2"/>
  <c r="C62" i="3"/>
  <c r="K66" i="2"/>
  <c r="K92" i="2"/>
  <c r="G55" i="2"/>
  <c r="L55" i="2"/>
  <c r="G70" i="2"/>
  <c r="G70" i="3" s="1"/>
  <c r="D70" i="3"/>
  <c r="G17" i="2"/>
  <c r="G17" i="3" s="1"/>
  <c r="D17" i="3"/>
  <c r="C92" i="3"/>
  <c r="F13" i="2"/>
  <c r="E92" i="2"/>
  <c r="G45" i="2"/>
  <c r="D45" i="3"/>
  <c r="G47" i="3"/>
  <c r="K44" i="2"/>
  <c r="K43" i="2"/>
  <c r="D47" i="3"/>
  <c r="E77" i="2"/>
  <c r="K94" i="2"/>
  <c r="K82" i="2"/>
  <c r="K79" i="2"/>
  <c r="K78" i="2"/>
  <c r="K65" i="2"/>
  <c r="K62" i="2"/>
  <c r="F94" i="2"/>
  <c r="N95" i="2" s="1"/>
  <c r="F92" i="2"/>
  <c r="F91" i="2"/>
  <c r="F87" i="2"/>
  <c r="F85" i="2"/>
  <c r="F82" i="2"/>
  <c r="F81" i="2"/>
  <c r="F80" i="2"/>
  <c r="F79" i="2"/>
  <c r="F78" i="2"/>
  <c r="F77" i="2"/>
  <c r="F67" i="2"/>
  <c r="F66" i="2"/>
  <c r="F65" i="2"/>
  <c r="F64" i="2"/>
  <c r="F62" i="2"/>
  <c r="F61" i="2"/>
  <c r="F55" i="2"/>
  <c r="F53" i="2"/>
  <c r="F50" i="2"/>
  <c r="F49" i="2"/>
  <c r="F47" i="2"/>
  <c r="F45" i="2"/>
  <c r="F44" i="2"/>
  <c r="F43" i="2"/>
  <c r="F41" i="2"/>
  <c r="F39" i="2"/>
  <c r="F34" i="2"/>
  <c r="F32" i="2"/>
  <c r="F31" i="2"/>
  <c r="F30" i="2"/>
  <c r="F29" i="2"/>
  <c r="F26" i="2"/>
  <c r="F25" i="2"/>
  <c r="F22" i="2"/>
  <c r="F21" i="2"/>
  <c r="F19" i="2"/>
  <c r="F15" i="2"/>
  <c r="F12" i="2"/>
  <c r="F11" i="2"/>
  <c r="F10" i="2"/>
  <c r="F9" i="2"/>
  <c r="F8" i="2"/>
  <c r="C117" i="41"/>
  <c r="C105" i="41"/>
  <c r="C65" i="41"/>
  <c r="K81" i="2"/>
  <c r="K80" i="2"/>
  <c r="K54" i="2"/>
  <c r="F77" i="32" l="1"/>
  <c r="D76" i="45" s="1"/>
  <c r="F73" i="2"/>
  <c r="K60" i="2"/>
  <c r="K93" i="2"/>
  <c r="E83" i="2"/>
  <c r="E92" i="7"/>
  <c r="R92" i="32"/>
  <c r="G91" i="45" s="1"/>
  <c r="AB92" i="32"/>
  <c r="X55" i="34" s="1"/>
  <c r="E92" i="21" s="1"/>
  <c r="U92" i="32"/>
  <c r="W92" i="32"/>
  <c r="I92" i="32"/>
  <c r="B92" i="32"/>
  <c r="C91" i="45" s="1"/>
  <c r="L92" i="32"/>
  <c r="G92" i="32"/>
  <c r="K63" i="2"/>
  <c r="K86" i="2"/>
  <c r="K87" i="2"/>
  <c r="K67" i="2"/>
  <c r="K71" i="2"/>
  <c r="F37" i="2"/>
  <c r="F71" i="2"/>
  <c r="F71" i="3" s="1"/>
  <c r="K76" i="2"/>
  <c r="K75" i="2"/>
  <c r="K91" i="2"/>
  <c r="K77" i="2"/>
  <c r="F63" i="2"/>
  <c r="F75" i="2"/>
  <c r="F75" i="3" s="1"/>
  <c r="K64" i="2"/>
  <c r="F59" i="2"/>
  <c r="N59" i="2" s="1"/>
  <c r="F74" i="2"/>
  <c r="K83" i="2"/>
  <c r="K61" i="2"/>
  <c r="G92" i="7"/>
  <c r="D92" i="7"/>
  <c r="E92" i="32"/>
  <c r="X92" i="32"/>
  <c r="H92" i="32"/>
  <c r="S92" i="32"/>
  <c r="C92" i="32"/>
  <c r="N92" i="32"/>
  <c r="F91" i="45" s="1"/>
  <c r="F83" i="2"/>
  <c r="N83" i="2" s="1"/>
  <c r="F93" i="2"/>
  <c r="K74" i="2"/>
  <c r="C92" i="7"/>
  <c r="F92" i="7"/>
  <c r="AC92" i="32"/>
  <c r="T92" i="32"/>
  <c r="D92" i="32"/>
  <c r="O92" i="32"/>
  <c r="Z92" i="32"/>
  <c r="V55" i="34" s="1"/>
  <c r="J92" i="32"/>
  <c r="E91" i="45" s="1"/>
  <c r="E35" i="2"/>
  <c r="E33" i="2"/>
  <c r="K59" i="2"/>
  <c r="K90" i="2"/>
  <c r="F33" i="2"/>
  <c r="F33" i="3" s="1"/>
  <c r="F76" i="2"/>
  <c r="N77" i="2" s="1"/>
  <c r="F90" i="2"/>
  <c r="N91" i="2" s="1"/>
  <c r="Y92" i="32"/>
  <c r="B92" i="7"/>
  <c r="M92" i="32"/>
  <c r="P92" i="32"/>
  <c r="AA92" i="32"/>
  <c r="W55" i="34" s="1"/>
  <c r="D92" i="21" s="1"/>
  <c r="K92" i="32"/>
  <c r="V92" i="32"/>
  <c r="H91" i="45" s="1"/>
  <c r="F92" i="32"/>
  <c r="D91" i="45" s="1"/>
  <c r="K33" i="2"/>
  <c r="Q92" i="32"/>
  <c r="E59" i="2"/>
  <c r="P77" i="32"/>
  <c r="G49" i="2"/>
  <c r="D49" i="3"/>
  <c r="L49" i="2"/>
  <c r="K70" i="2"/>
  <c r="F70" i="2"/>
  <c r="H70" i="2" s="1"/>
  <c r="E70" i="2"/>
  <c r="C70" i="3"/>
  <c r="F77" i="7"/>
  <c r="V77" i="32"/>
  <c r="H76" i="45" s="1"/>
  <c r="Q77" i="32"/>
  <c r="K77" i="32"/>
  <c r="C77" i="7"/>
  <c r="D112" i="8" s="1"/>
  <c r="AA77" i="32"/>
  <c r="W40" i="34" s="1"/>
  <c r="D77" i="21" s="1"/>
  <c r="AC77" i="32"/>
  <c r="D57" i="41"/>
  <c r="E91" i="2"/>
  <c r="C91" i="3"/>
  <c r="K92" i="3" s="1"/>
  <c r="C66" i="3"/>
  <c r="E66" i="2"/>
  <c r="E49" i="2"/>
  <c r="C49" i="3"/>
  <c r="K49" i="2"/>
  <c r="C23" i="3"/>
  <c r="K23" i="2"/>
  <c r="D87" i="3"/>
  <c r="L87" i="2"/>
  <c r="G87" i="2"/>
  <c r="H87" i="2" s="1"/>
  <c r="G69" i="2"/>
  <c r="H69" i="2" s="1"/>
  <c r="D69" i="3"/>
  <c r="L70" i="3" s="1"/>
  <c r="L69" i="2"/>
  <c r="L70" i="2"/>
  <c r="G94" i="2"/>
  <c r="D94" i="3"/>
  <c r="E86" i="2"/>
  <c r="C86" i="3"/>
  <c r="E69" i="2"/>
  <c r="C69" i="3"/>
  <c r="E54" i="2"/>
  <c r="C54" i="3"/>
  <c r="K31" i="2"/>
  <c r="C31" i="3"/>
  <c r="K14" i="2"/>
  <c r="C14" i="3"/>
  <c r="K15" i="2"/>
  <c r="G88" i="2"/>
  <c r="L88" i="2"/>
  <c r="D88" i="3"/>
  <c r="L81" i="2"/>
  <c r="G81" i="2"/>
  <c r="H81" i="2" s="1"/>
  <c r="D81" i="3"/>
  <c r="D121" i="41" s="1"/>
  <c r="G10" i="2"/>
  <c r="G10" i="3" s="1"/>
  <c r="D10" i="3"/>
  <c r="E89" i="2"/>
  <c r="C89" i="3"/>
  <c r="E57" i="2"/>
  <c r="C57" i="3"/>
  <c r="K46" i="2"/>
  <c r="C46" i="3"/>
  <c r="K28" i="2"/>
  <c r="C28" i="3"/>
  <c r="K29" i="2"/>
  <c r="E17" i="2"/>
  <c r="K17" i="2"/>
  <c r="C17" i="3"/>
  <c r="G16" i="2"/>
  <c r="H16" i="2" s="1"/>
  <c r="D16" i="3"/>
  <c r="L17" i="2"/>
  <c r="G85" i="2"/>
  <c r="H85" i="2" s="1"/>
  <c r="L85" i="2"/>
  <c r="D85" i="3"/>
  <c r="G44" i="2"/>
  <c r="G44" i="3" s="1"/>
  <c r="D44" i="3"/>
  <c r="D84" i="41" s="1"/>
  <c r="L45" i="2"/>
  <c r="C103" i="41"/>
  <c r="K63" i="3"/>
  <c r="G56" i="2"/>
  <c r="D56" i="3"/>
  <c r="L56" i="2"/>
  <c r="G92" i="2"/>
  <c r="H92" i="2" s="1"/>
  <c r="D92" i="3"/>
  <c r="D132" i="41" s="1"/>
  <c r="L92" i="2"/>
  <c r="E87" i="2"/>
  <c r="C87" i="3"/>
  <c r="G55" i="3"/>
  <c r="E82" i="2"/>
  <c r="C82" i="3"/>
  <c r="C102" i="41"/>
  <c r="K62" i="3"/>
  <c r="E47" i="2"/>
  <c r="K47" i="2"/>
  <c r="C47" i="3"/>
  <c r="E47" i="3" s="1"/>
  <c r="K34" i="2"/>
  <c r="C34" i="3"/>
  <c r="E34" i="2"/>
  <c r="K19" i="2"/>
  <c r="C19" i="3"/>
  <c r="D91" i="3"/>
  <c r="G91" i="2"/>
  <c r="H91" i="2" s="1"/>
  <c r="L91" i="2"/>
  <c r="G78" i="2"/>
  <c r="G78" i="3" s="1"/>
  <c r="D78" i="3"/>
  <c r="D118" i="41" s="1"/>
  <c r="G24" i="2"/>
  <c r="G24" i="3" s="1"/>
  <c r="D24" i="3"/>
  <c r="D64" i="41" s="1"/>
  <c r="E81" i="2"/>
  <c r="C81" i="3"/>
  <c r="K65" i="3"/>
  <c r="E44" i="2"/>
  <c r="C44" i="3"/>
  <c r="K26" i="2"/>
  <c r="C26" i="3"/>
  <c r="K12" i="2"/>
  <c r="C12" i="3"/>
  <c r="G90" i="2"/>
  <c r="L90" i="2"/>
  <c r="D90" i="3"/>
  <c r="G67" i="2"/>
  <c r="H67" i="2" s="1"/>
  <c r="D67" i="3"/>
  <c r="L67" i="2"/>
  <c r="G74" i="2"/>
  <c r="G74" i="3" s="1"/>
  <c r="D74" i="3"/>
  <c r="D114" i="41" s="1"/>
  <c r="E85" i="2"/>
  <c r="C85" i="3"/>
  <c r="E67" i="2"/>
  <c r="C67" i="3"/>
  <c r="E53" i="2"/>
  <c r="C53" i="3"/>
  <c r="K9" i="2"/>
  <c r="C9" i="3"/>
  <c r="G30" i="2"/>
  <c r="H30" i="2" s="1"/>
  <c r="L30" i="2"/>
  <c r="D30" i="3"/>
  <c r="E79" i="2"/>
  <c r="C79" i="3"/>
  <c r="G7" i="2"/>
  <c r="G7" i="3" s="1"/>
  <c r="D7" i="3"/>
  <c r="D47" i="41" s="1"/>
  <c r="G8" i="2"/>
  <c r="H8" i="2" s="1"/>
  <c r="D8" i="3"/>
  <c r="L8" i="2"/>
  <c r="K13" i="2"/>
  <c r="C13" i="3"/>
  <c r="C132" i="41"/>
  <c r="D110" i="41"/>
  <c r="E78" i="2"/>
  <c r="C78" i="3"/>
  <c r="E55" i="2"/>
  <c r="K55" i="2"/>
  <c r="C55" i="3"/>
  <c r="E45" i="2"/>
  <c r="K45" i="2"/>
  <c r="C45" i="3"/>
  <c r="E29" i="2"/>
  <c r="C29" i="3"/>
  <c r="K10" i="2"/>
  <c r="E10" i="2"/>
  <c r="C10" i="3"/>
  <c r="L82" i="2"/>
  <c r="D82" i="3"/>
  <c r="G82" i="2"/>
  <c r="H82" i="2" s="1"/>
  <c r="G59" i="2"/>
  <c r="G59" i="3" s="1"/>
  <c r="D59" i="3"/>
  <c r="E94" i="2"/>
  <c r="C94" i="3"/>
  <c r="K95" i="3" s="1"/>
  <c r="C101" i="41"/>
  <c r="K22" i="2"/>
  <c r="C22" i="3"/>
  <c r="C11" i="3"/>
  <c r="E11" i="2"/>
  <c r="K11" i="2"/>
  <c r="D54" i="3"/>
  <c r="L54" i="2"/>
  <c r="G54" i="2"/>
  <c r="O55" i="2" s="1"/>
  <c r="L57" i="2"/>
  <c r="G57" i="2"/>
  <c r="D57" i="3"/>
  <c r="G29" i="2"/>
  <c r="G29" i="3" s="1"/>
  <c r="D29" i="3"/>
  <c r="D69" i="41" s="1"/>
  <c r="E80" i="2"/>
  <c r="C80" i="3"/>
  <c r="C104" i="41"/>
  <c r="K64" i="3"/>
  <c r="K50" i="2"/>
  <c r="C50" i="3"/>
  <c r="K39" i="2"/>
  <c r="C39" i="3"/>
  <c r="C8" i="3"/>
  <c r="E8" i="2"/>
  <c r="K8" i="2"/>
  <c r="G68" i="2"/>
  <c r="D68" i="3"/>
  <c r="L68" i="2"/>
  <c r="G11" i="2"/>
  <c r="H11" i="2" s="1"/>
  <c r="D11" i="3"/>
  <c r="D51" i="41" s="1"/>
  <c r="L11" i="2"/>
  <c r="G60" i="2"/>
  <c r="H60" i="2" s="1"/>
  <c r="L60" i="2"/>
  <c r="D60" i="3"/>
  <c r="G34" i="2"/>
  <c r="G34" i="3" s="1"/>
  <c r="D34" i="3"/>
  <c r="D74" i="41" s="1"/>
  <c r="K30" i="2"/>
  <c r="E30" i="2"/>
  <c r="C30" i="3"/>
  <c r="G80" i="2"/>
  <c r="H80" i="2" s="1"/>
  <c r="D80" i="3"/>
  <c r="L80" i="2"/>
  <c r="K32" i="2"/>
  <c r="C32" i="3"/>
  <c r="E74" i="2"/>
  <c r="C74" i="3"/>
  <c r="K51" i="2"/>
  <c r="C51" i="3"/>
  <c r="C42" i="3"/>
  <c r="K42" i="2"/>
  <c r="K27" i="2"/>
  <c r="C27" i="3"/>
  <c r="E7" i="2"/>
  <c r="C7" i="3"/>
  <c r="D66" i="3"/>
  <c r="D106" i="41" s="1"/>
  <c r="G66" i="2"/>
  <c r="G66" i="3" s="1"/>
  <c r="G76" i="2"/>
  <c r="G76" i="3" s="1"/>
  <c r="D76" i="3"/>
  <c r="D116" i="41" s="1"/>
  <c r="E90" i="2"/>
  <c r="C90" i="3"/>
  <c r="K58" i="2"/>
  <c r="C58" i="3"/>
  <c r="E16" i="2"/>
  <c r="C16" i="3"/>
  <c r="K16" i="2"/>
  <c r="L89" i="2"/>
  <c r="G89" i="2"/>
  <c r="H89" i="2" s="1"/>
  <c r="D89" i="3"/>
  <c r="D129" i="41" s="1"/>
  <c r="G53" i="2"/>
  <c r="H53" i="2" s="1"/>
  <c r="L53" i="2"/>
  <c r="D53" i="3"/>
  <c r="G84" i="2"/>
  <c r="G84" i="3" s="1"/>
  <c r="D84" i="3"/>
  <c r="D124" i="41" s="1"/>
  <c r="C133" i="41"/>
  <c r="K93" i="3"/>
  <c r="K106" i="3"/>
  <c r="E76" i="2"/>
  <c r="C76" i="3"/>
  <c r="E60" i="2"/>
  <c r="C60" i="3"/>
  <c r="E48" i="2"/>
  <c r="K48" i="2"/>
  <c r="C48" i="3"/>
  <c r="K35" i="2"/>
  <c r="C35" i="3"/>
  <c r="K18" i="2"/>
  <c r="C18" i="3"/>
  <c r="G86" i="2"/>
  <c r="D86" i="3"/>
  <c r="L86" i="2"/>
  <c r="G48" i="2"/>
  <c r="H48" i="2" s="1"/>
  <c r="L48" i="2"/>
  <c r="D48" i="3"/>
  <c r="D88" i="41" s="1"/>
  <c r="G72" i="2"/>
  <c r="G72" i="3" s="1"/>
  <c r="D72" i="3"/>
  <c r="D112" i="41" s="1"/>
  <c r="K38" i="2"/>
  <c r="C38" i="3"/>
  <c r="G79" i="2"/>
  <c r="D79" i="3"/>
  <c r="L79" i="2"/>
  <c r="B33" i="7"/>
  <c r="C68" i="8" s="1"/>
  <c r="L72" i="2"/>
  <c r="G71" i="2"/>
  <c r="D71" i="3"/>
  <c r="L71" i="2"/>
  <c r="E71" i="2"/>
  <c r="L94" i="2"/>
  <c r="D93" i="3"/>
  <c r="G93" i="2"/>
  <c r="L93" i="2"/>
  <c r="M77" i="32"/>
  <c r="Y77" i="32"/>
  <c r="AB77" i="32"/>
  <c r="X40" i="34" s="1"/>
  <c r="E77" i="21" s="1"/>
  <c r="L77" i="32"/>
  <c r="W77" i="32"/>
  <c r="G77" i="32"/>
  <c r="R77" i="32"/>
  <c r="G76" i="45" s="1"/>
  <c r="B77" i="32"/>
  <c r="C76" i="45" s="1"/>
  <c r="L46" i="2"/>
  <c r="G46" i="2"/>
  <c r="H46" i="2" s="1"/>
  <c r="D46" i="3"/>
  <c r="L47" i="3" s="1"/>
  <c r="L47" i="2"/>
  <c r="G38" i="2"/>
  <c r="H38" i="2" s="1"/>
  <c r="E38" i="2"/>
  <c r="D38" i="3"/>
  <c r="L38" i="2"/>
  <c r="G14" i="2"/>
  <c r="H14" i="2" s="1"/>
  <c r="D14" i="3"/>
  <c r="L14" i="2"/>
  <c r="E14" i="2"/>
  <c r="D61" i="3"/>
  <c r="G61" i="2"/>
  <c r="H61" i="2" s="1"/>
  <c r="L61" i="2"/>
  <c r="E61" i="2"/>
  <c r="G42" i="2"/>
  <c r="H42" i="2" s="1"/>
  <c r="D42" i="3"/>
  <c r="L42" i="2"/>
  <c r="E42" i="2"/>
  <c r="L64" i="2"/>
  <c r="G64" i="2"/>
  <c r="H64" i="2" s="1"/>
  <c r="D64" i="3"/>
  <c r="G36" i="2"/>
  <c r="D36" i="3"/>
  <c r="L36" i="2"/>
  <c r="D62" i="3"/>
  <c r="L62" i="2"/>
  <c r="G62" i="2"/>
  <c r="H62" i="2" s="1"/>
  <c r="L44" i="2"/>
  <c r="D43" i="3"/>
  <c r="L43" i="2"/>
  <c r="G43" i="2"/>
  <c r="H43" i="2" s="1"/>
  <c r="L65" i="2"/>
  <c r="D65" i="3"/>
  <c r="L66" i="2"/>
  <c r="G65" i="2"/>
  <c r="H65" i="2" s="1"/>
  <c r="L63" i="2"/>
  <c r="G63" i="2"/>
  <c r="H63" i="2" s="1"/>
  <c r="D63" i="3"/>
  <c r="E64" i="2"/>
  <c r="E62" i="2"/>
  <c r="E63" i="2"/>
  <c r="L12" i="2"/>
  <c r="G12" i="2"/>
  <c r="H12" i="2" s="1"/>
  <c r="D12" i="3"/>
  <c r="E12" i="2"/>
  <c r="G73" i="2"/>
  <c r="D73" i="3"/>
  <c r="L73" i="2"/>
  <c r="L74" i="2"/>
  <c r="L50" i="2"/>
  <c r="G50" i="2"/>
  <c r="H50" i="2" s="1"/>
  <c r="D50" i="3"/>
  <c r="G37" i="2"/>
  <c r="D37" i="3"/>
  <c r="L37" i="2"/>
  <c r="E37" i="2"/>
  <c r="D41" i="3"/>
  <c r="L41" i="2"/>
  <c r="E41" i="2"/>
  <c r="G41" i="2"/>
  <c r="H41" i="2" s="1"/>
  <c r="D28" i="3"/>
  <c r="L29" i="2"/>
  <c r="G28" i="2"/>
  <c r="H28" i="2" s="1"/>
  <c r="L28" i="2"/>
  <c r="E28" i="2"/>
  <c r="E27" i="2"/>
  <c r="D27" i="3"/>
  <c r="G27" i="2"/>
  <c r="H27" i="2" s="1"/>
  <c r="L27" i="2"/>
  <c r="B77" i="7"/>
  <c r="C112" i="8" s="1"/>
  <c r="U77" i="32"/>
  <c r="E77" i="7"/>
  <c r="F112" i="8" s="1"/>
  <c r="I77" i="32"/>
  <c r="X77" i="32"/>
  <c r="H77" i="32"/>
  <c r="S77" i="32"/>
  <c r="C77" i="32"/>
  <c r="N77" i="32"/>
  <c r="F76" i="45" s="1"/>
  <c r="D25" i="3"/>
  <c r="G25" i="2"/>
  <c r="H25" i="2" s="1"/>
  <c r="L25" i="2"/>
  <c r="E25" i="2"/>
  <c r="L35" i="2"/>
  <c r="G35" i="2"/>
  <c r="H35" i="2" s="1"/>
  <c r="D35" i="3"/>
  <c r="L33" i="2"/>
  <c r="G33" i="2"/>
  <c r="L34" i="2"/>
  <c r="D33" i="3"/>
  <c r="D50" i="41"/>
  <c r="G13" i="2"/>
  <c r="D13" i="3"/>
  <c r="L13" i="2"/>
  <c r="E13" i="2"/>
  <c r="D26" i="3"/>
  <c r="L26" i="2"/>
  <c r="E26" i="2"/>
  <c r="G26" i="2"/>
  <c r="H26" i="2" s="1"/>
  <c r="D23" i="3"/>
  <c r="L24" i="2"/>
  <c r="E23" i="2"/>
  <c r="G23" i="2"/>
  <c r="H23" i="2" s="1"/>
  <c r="L23" i="2"/>
  <c r="D15" i="3"/>
  <c r="L15" i="2"/>
  <c r="G15" i="2"/>
  <c r="H15" i="2" s="1"/>
  <c r="L16" i="2"/>
  <c r="E15" i="2"/>
  <c r="L51" i="2"/>
  <c r="D51" i="3"/>
  <c r="G51" i="2"/>
  <c r="H51" i="2" s="1"/>
  <c r="L52" i="2"/>
  <c r="L9" i="2"/>
  <c r="D9" i="3"/>
  <c r="G9" i="2"/>
  <c r="H9" i="2" s="1"/>
  <c r="L10" i="2"/>
  <c r="E9" i="2"/>
  <c r="D83" i="3"/>
  <c r="L83" i="2"/>
  <c r="G83" i="2"/>
  <c r="L84" i="2"/>
  <c r="E43" i="2"/>
  <c r="E65" i="2"/>
  <c r="E51" i="2"/>
  <c r="D85" i="41"/>
  <c r="G21" i="2"/>
  <c r="H21" i="2" s="1"/>
  <c r="D21" i="3"/>
  <c r="L21" i="2"/>
  <c r="E21" i="2"/>
  <c r="L58" i="2"/>
  <c r="L59" i="2"/>
  <c r="D58" i="3"/>
  <c r="G58" i="2"/>
  <c r="H58" i="2" s="1"/>
  <c r="E58" i="2"/>
  <c r="D77" i="7"/>
  <c r="E112" i="8" s="1"/>
  <c r="G77" i="7"/>
  <c r="H112" i="8" s="1"/>
  <c r="E77" i="32"/>
  <c r="T77" i="32"/>
  <c r="D77" i="32"/>
  <c r="O77" i="32"/>
  <c r="Z77" i="32"/>
  <c r="V40" i="34" s="1"/>
  <c r="J77" i="32"/>
  <c r="E76" i="45" s="1"/>
  <c r="L40" i="2"/>
  <c r="G40" i="2"/>
  <c r="D40" i="3"/>
  <c r="D18" i="3"/>
  <c r="G18" i="2"/>
  <c r="H18" i="2" s="1"/>
  <c r="L18" i="2"/>
  <c r="E18" i="2"/>
  <c r="G77" i="2"/>
  <c r="H77" i="2" s="1"/>
  <c r="L77" i="2"/>
  <c r="L78" i="2"/>
  <c r="D77" i="3"/>
  <c r="D87" i="41"/>
  <c r="E31" i="2"/>
  <c r="D31" i="3"/>
  <c r="G31" i="2"/>
  <c r="H31" i="2" s="1"/>
  <c r="L31" i="2"/>
  <c r="L39" i="2"/>
  <c r="E39" i="2"/>
  <c r="G39" i="2"/>
  <c r="H39" i="2" s="1"/>
  <c r="D39" i="3"/>
  <c r="L19" i="2"/>
  <c r="G19" i="2"/>
  <c r="H19" i="2" s="1"/>
  <c r="D19" i="3"/>
  <c r="E19" i="2"/>
  <c r="G75" i="2"/>
  <c r="D75" i="3"/>
  <c r="L75" i="2"/>
  <c r="L76" i="2"/>
  <c r="E75" i="2"/>
  <c r="D32" i="3"/>
  <c r="L32" i="2"/>
  <c r="G32" i="2"/>
  <c r="H32" i="2" s="1"/>
  <c r="E32" i="2"/>
  <c r="L22" i="2"/>
  <c r="E22" i="2"/>
  <c r="G22" i="2"/>
  <c r="H22" i="2" s="1"/>
  <c r="D22" i="3"/>
  <c r="G20" i="2"/>
  <c r="D20" i="3"/>
  <c r="L20" i="2"/>
  <c r="E46" i="2"/>
  <c r="E50" i="2"/>
  <c r="E93" i="2"/>
  <c r="E73" i="2"/>
  <c r="G45" i="3"/>
  <c r="F7" i="3"/>
  <c r="N15" i="2"/>
  <c r="F15" i="3"/>
  <c r="N29" i="2"/>
  <c r="F29" i="3"/>
  <c r="N43" i="2"/>
  <c r="F43" i="3"/>
  <c r="F57" i="3"/>
  <c r="N9" i="2"/>
  <c r="F9" i="3"/>
  <c r="N13" i="2"/>
  <c r="F13" i="3"/>
  <c r="H13" i="2"/>
  <c r="N17" i="2"/>
  <c r="F17" i="3"/>
  <c r="H17" i="2"/>
  <c r="N22" i="2"/>
  <c r="F22" i="3"/>
  <c r="N27" i="2"/>
  <c r="F27" i="3"/>
  <c r="N31" i="2"/>
  <c r="F31" i="3"/>
  <c r="N35" i="2"/>
  <c r="F35" i="3"/>
  <c r="F41" i="3"/>
  <c r="N45" i="2"/>
  <c r="F45" i="3"/>
  <c r="H45" i="2"/>
  <c r="N49" i="2"/>
  <c r="F49" i="3"/>
  <c r="H49" i="2"/>
  <c r="N54" i="2"/>
  <c r="F54" i="3"/>
  <c r="N63" i="2"/>
  <c r="F63" i="3"/>
  <c r="N67" i="2"/>
  <c r="F67" i="3"/>
  <c r="F73" i="3"/>
  <c r="F77" i="3"/>
  <c r="N81" i="2"/>
  <c r="F81" i="3"/>
  <c r="N86" i="2"/>
  <c r="F86" i="3"/>
  <c r="H86" i="2"/>
  <c r="F91" i="3"/>
  <c r="E127" i="8"/>
  <c r="N11" i="2"/>
  <c r="F11" i="3"/>
  <c r="F25" i="3"/>
  <c r="F38" i="3"/>
  <c r="N51" i="2"/>
  <c r="F51" i="3"/>
  <c r="N65" i="2"/>
  <c r="F65" i="3"/>
  <c r="N79" i="2"/>
  <c r="F79" i="3"/>
  <c r="H79" i="2"/>
  <c r="F89" i="3"/>
  <c r="N10" i="2"/>
  <c r="F10" i="3"/>
  <c r="N14" i="2"/>
  <c r="F14" i="3"/>
  <c r="N18" i="2"/>
  <c r="F18" i="3"/>
  <c r="N23" i="2"/>
  <c r="F23" i="3"/>
  <c r="N28" i="2"/>
  <c r="F28" i="3"/>
  <c r="N32" i="2"/>
  <c r="F32" i="3"/>
  <c r="N42" i="2"/>
  <c r="F42" i="3"/>
  <c r="N46" i="2"/>
  <c r="F46" i="3"/>
  <c r="N50" i="2"/>
  <c r="F50" i="3"/>
  <c r="N55" i="2"/>
  <c r="F55" i="3"/>
  <c r="H55" i="2"/>
  <c r="F60" i="3"/>
  <c r="N64" i="2"/>
  <c r="F64" i="3"/>
  <c r="F69" i="3"/>
  <c r="N74" i="2"/>
  <c r="F74" i="3"/>
  <c r="N78" i="2"/>
  <c r="F78" i="3"/>
  <c r="H78" i="2"/>
  <c r="N82" i="2"/>
  <c r="F82" i="3"/>
  <c r="N87" i="2"/>
  <c r="F87" i="3"/>
  <c r="N92" i="2"/>
  <c r="F92" i="3"/>
  <c r="N19" i="2"/>
  <c r="F19" i="3"/>
  <c r="N47" i="2"/>
  <c r="F47" i="3"/>
  <c r="H47" i="2"/>
  <c r="N61" i="2"/>
  <c r="F61" i="3"/>
  <c r="N93" i="2"/>
  <c r="N8" i="2"/>
  <c r="F8" i="3"/>
  <c r="N12" i="2"/>
  <c r="F12" i="3"/>
  <c r="N16" i="2"/>
  <c r="F16" i="3"/>
  <c r="F21" i="3"/>
  <c r="N26" i="2"/>
  <c r="F26" i="3"/>
  <c r="N30" i="2"/>
  <c r="F30" i="3"/>
  <c r="F34" i="3"/>
  <c r="N39" i="2"/>
  <c r="F39" i="3"/>
  <c r="N44" i="2"/>
  <c r="F44" i="3"/>
  <c r="N48" i="2"/>
  <c r="F48" i="3"/>
  <c r="F53" i="3"/>
  <c r="N58" i="2"/>
  <c r="F58" i="3"/>
  <c r="N62" i="2"/>
  <c r="F62" i="3"/>
  <c r="N66" i="2"/>
  <c r="F66" i="3"/>
  <c r="N80" i="2"/>
  <c r="F80" i="3"/>
  <c r="F85" i="3"/>
  <c r="F94" i="3"/>
  <c r="N95" i="3" s="1"/>
  <c r="L45" i="3" l="1"/>
  <c r="S91" i="45"/>
  <c r="H90" i="2"/>
  <c r="R91" i="45"/>
  <c r="O91" i="45"/>
  <c r="B35" i="32"/>
  <c r="M95" i="2"/>
  <c r="M78" i="2"/>
  <c r="J33" i="32"/>
  <c r="M83" i="32"/>
  <c r="H127" i="8"/>
  <c r="C127" i="8"/>
  <c r="D127" i="8"/>
  <c r="F127" i="8"/>
  <c r="N76" i="45"/>
  <c r="T76" i="45"/>
  <c r="D134" i="41"/>
  <c r="L95" i="3"/>
  <c r="G94" i="3"/>
  <c r="O95" i="3" s="1"/>
  <c r="O95" i="2"/>
  <c r="Q91" i="45"/>
  <c r="P14" i="2"/>
  <c r="S76" i="45"/>
  <c r="F59" i="3"/>
  <c r="O45" i="3"/>
  <c r="D83" i="7"/>
  <c r="E118" i="8" s="1"/>
  <c r="R83" i="32"/>
  <c r="G82" i="45" s="1"/>
  <c r="H76" i="2"/>
  <c r="H10" i="2"/>
  <c r="P10" i="2" s="1"/>
  <c r="S83" i="32"/>
  <c r="K83" i="32"/>
  <c r="G83" i="7"/>
  <c r="H118" i="8" s="1"/>
  <c r="N60" i="2"/>
  <c r="D83" i="32"/>
  <c r="H83" i="32"/>
  <c r="B33" i="32"/>
  <c r="X83" i="32"/>
  <c r="AB83" i="32"/>
  <c r="X46" i="34" s="1"/>
  <c r="E83" i="21" s="1"/>
  <c r="G33" i="7"/>
  <c r="H68" i="8" s="1"/>
  <c r="P19" i="2"/>
  <c r="F35" i="7"/>
  <c r="G70" i="8" s="1"/>
  <c r="H92" i="7"/>
  <c r="F35" i="32"/>
  <c r="N34" i="2"/>
  <c r="P32" i="2"/>
  <c r="C35" i="7"/>
  <c r="D70" i="8" s="1"/>
  <c r="F76" i="3"/>
  <c r="N77" i="3" s="1"/>
  <c r="G127" i="8"/>
  <c r="H74" i="2"/>
  <c r="O45" i="2"/>
  <c r="M33" i="2"/>
  <c r="H71" i="2"/>
  <c r="E83" i="32"/>
  <c r="O83" i="32"/>
  <c r="C83" i="32"/>
  <c r="I83" i="32"/>
  <c r="V83" i="32"/>
  <c r="H82" i="45" s="1"/>
  <c r="N83" i="32"/>
  <c r="F82" i="45" s="1"/>
  <c r="L83" i="32"/>
  <c r="B83" i="32"/>
  <c r="C82" i="45" s="1"/>
  <c r="R33" i="32"/>
  <c r="F33" i="32"/>
  <c r="D33" i="7"/>
  <c r="E68" i="8" s="1"/>
  <c r="F33" i="7"/>
  <c r="G68" i="8" s="1"/>
  <c r="P80" i="2"/>
  <c r="P91" i="45"/>
  <c r="H37" i="2"/>
  <c r="P38" i="2" s="1"/>
  <c r="H44" i="2"/>
  <c r="P44" i="2" s="1"/>
  <c r="F83" i="3"/>
  <c r="N83" i="3" s="1"/>
  <c r="Y83" i="32"/>
  <c r="Z83" i="32"/>
  <c r="AC83" i="32"/>
  <c r="P83" i="32"/>
  <c r="F83" i="32"/>
  <c r="D82" i="45" s="1"/>
  <c r="E83" i="7"/>
  <c r="F118" i="8" s="1"/>
  <c r="W83" i="32"/>
  <c r="C83" i="7"/>
  <c r="D118" i="8" s="1"/>
  <c r="C33" i="7"/>
  <c r="D68" i="8" s="1"/>
  <c r="E33" i="7"/>
  <c r="F68" i="8" s="1"/>
  <c r="V33" i="32"/>
  <c r="U83" i="32"/>
  <c r="T83" i="32"/>
  <c r="R82" i="45" s="1"/>
  <c r="J83" i="32"/>
  <c r="E82" i="45" s="1"/>
  <c r="B83" i="7"/>
  <c r="C118" i="8" s="1"/>
  <c r="AA83" i="32"/>
  <c r="W46" i="34" s="1"/>
  <c r="D83" i="21" s="1"/>
  <c r="F83" i="7"/>
  <c r="G118" i="8" s="1"/>
  <c r="Q83" i="32"/>
  <c r="G83" i="32"/>
  <c r="N33" i="32"/>
  <c r="Z33" i="32"/>
  <c r="H66" i="2"/>
  <c r="P66" i="2" s="1"/>
  <c r="H7" i="2"/>
  <c r="P8" i="2" s="1"/>
  <c r="J35" i="32"/>
  <c r="N35" i="32"/>
  <c r="H75" i="2"/>
  <c r="P76" i="2" s="1"/>
  <c r="N33" i="2"/>
  <c r="F37" i="3"/>
  <c r="N38" i="3" s="1"/>
  <c r="N38" i="2"/>
  <c r="G35" i="7"/>
  <c r="H70" i="8" s="1"/>
  <c r="Z35" i="32"/>
  <c r="V35" i="32"/>
  <c r="D35" i="7"/>
  <c r="E70" i="8" s="1"/>
  <c r="H33" i="2"/>
  <c r="P33" i="2" s="1"/>
  <c r="E35" i="7"/>
  <c r="F70" i="8" s="1"/>
  <c r="P23" i="2"/>
  <c r="H7" i="3"/>
  <c r="M35" i="2"/>
  <c r="B35" i="7"/>
  <c r="C70" i="8" s="1"/>
  <c r="R35" i="32"/>
  <c r="P16" i="2"/>
  <c r="N91" i="45"/>
  <c r="N76" i="2"/>
  <c r="P26" i="2"/>
  <c r="P12" i="2"/>
  <c r="I76" i="45"/>
  <c r="N75" i="2"/>
  <c r="P87" i="2"/>
  <c r="H59" i="2"/>
  <c r="P60" i="2" s="1"/>
  <c r="T91" i="45"/>
  <c r="F70" i="3"/>
  <c r="H70" i="3" s="1"/>
  <c r="P48" i="2"/>
  <c r="P71" i="2"/>
  <c r="N70" i="2"/>
  <c r="H29" i="2"/>
  <c r="P30" i="2" s="1"/>
  <c r="R76" i="45"/>
  <c r="N71" i="2"/>
  <c r="P82" i="2"/>
  <c r="H54" i="2"/>
  <c r="P55" i="2" s="1"/>
  <c r="E10" i="3"/>
  <c r="H93" i="2"/>
  <c r="P93" i="2" s="1"/>
  <c r="P28" i="2"/>
  <c r="H77" i="7"/>
  <c r="N94" i="2"/>
  <c r="F93" i="3"/>
  <c r="N94" i="3" s="1"/>
  <c r="I91" i="45"/>
  <c r="L10" i="3"/>
  <c r="P90" i="2"/>
  <c r="P78" i="2"/>
  <c r="H94" i="2"/>
  <c r="P95" i="2" s="1"/>
  <c r="F90" i="3"/>
  <c r="N90" i="3" s="1"/>
  <c r="P62" i="2"/>
  <c r="E92" i="3"/>
  <c r="C59" i="7"/>
  <c r="D94" i="8" s="1"/>
  <c r="O59" i="32"/>
  <c r="M59" i="32"/>
  <c r="F59" i="32"/>
  <c r="D58" i="45" s="1"/>
  <c r="V59" i="32"/>
  <c r="H58" i="45" s="1"/>
  <c r="AA59" i="32"/>
  <c r="AB59" i="32"/>
  <c r="X22" i="34" s="1"/>
  <c r="E59" i="21" s="1"/>
  <c r="F59" i="7"/>
  <c r="G94" i="8" s="1"/>
  <c r="B59" i="7"/>
  <c r="I59" i="32"/>
  <c r="W59" i="32"/>
  <c r="E59" i="7"/>
  <c r="F94" i="8" s="1"/>
  <c r="C59" i="32"/>
  <c r="S59" i="32"/>
  <c r="Q59" i="32"/>
  <c r="J59" i="32"/>
  <c r="E58" i="45" s="1"/>
  <c r="Z59" i="32"/>
  <c r="D59" i="32"/>
  <c r="Y59" i="32"/>
  <c r="AC59" i="32"/>
  <c r="G59" i="7"/>
  <c r="H94" i="8" s="1"/>
  <c r="B59" i="32"/>
  <c r="C58" i="45" s="1"/>
  <c r="X59" i="32"/>
  <c r="G59" i="32"/>
  <c r="E59" i="32"/>
  <c r="U59" i="32"/>
  <c r="N59" i="32"/>
  <c r="F58" i="45" s="1"/>
  <c r="P59" i="32"/>
  <c r="R59" i="32"/>
  <c r="G58" i="45" s="1"/>
  <c r="H59" i="32"/>
  <c r="T59" i="32"/>
  <c r="K59" i="32"/>
  <c r="L59" i="32"/>
  <c r="D59" i="7"/>
  <c r="E94" i="8" s="1"/>
  <c r="P42" i="2"/>
  <c r="N90" i="2"/>
  <c r="H34" i="2"/>
  <c r="Q76" i="45"/>
  <c r="P64" i="2"/>
  <c r="P46" i="2"/>
  <c r="O76" i="45"/>
  <c r="P50" i="2"/>
  <c r="P76" i="45"/>
  <c r="L48" i="3"/>
  <c r="P39" i="2"/>
  <c r="P61" i="2"/>
  <c r="P51" i="2"/>
  <c r="K38" i="3"/>
  <c r="C78" i="41"/>
  <c r="L86" i="3"/>
  <c r="D126" i="41"/>
  <c r="C75" i="41"/>
  <c r="K35" i="3"/>
  <c r="G48" i="7"/>
  <c r="H83" i="8" s="1"/>
  <c r="M48" i="2"/>
  <c r="G48" i="32"/>
  <c r="W48" i="32"/>
  <c r="M48" i="32"/>
  <c r="AC48" i="32"/>
  <c r="N48" i="32"/>
  <c r="F47" i="45" s="1"/>
  <c r="P48" i="32"/>
  <c r="X48" i="32"/>
  <c r="L48" i="32"/>
  <c r="K48" i="32"/>
  <c r="AA48" i="32"/>
  <c r="Q48" i="32"/>
  <c r="B48" i="32"/>
  <c r="C47" i="45" s="1"/>
  <c r="R48" i="32"/>
  <c r="G47" i="45" s="1"/>
  <c r="D48" i="32"/>
  <c r="AB48" i="32"/>
  <c r="X11" i="34" s="1"/>
  <c r="E48" i="21" s="1"/>
  <c r="E48" i="7"/>
  <c r="C48" i="32"/>
  <c r="I48" i="32"/>
  <c r="J48" i="32"/>
  <c r="E47" i="45" s="1"/>
  <c r="H48" i="32"/>
  <c r="F48" i="32"/>
  <c r="D47" i="45" s="1"/>
  <c r="O48" i="32"/>
  <c r="Q47" i="45" s="1"/>
  <c r="U48" i="32"/>
  <c r="V48" i="32"/>
  <c r="H47" i="45" s="1"/>
  <c r="D48" i="7"/>
  <c r="E48" i="32"/>
  <c r="F48" i="7"/>
  <c r="C48" i="7"/>
  <c r="S48" i="32"/>
  <c r="Y48" i="32"/>
  <c r="Z48" i="32"/>
  <c r="B48" i="7"/>
  <c r="T48" i="32"/>
  <c r="D76" i="7"/>
  <c r="F76" i="32"/>
  <c r="D75" i="45" s="1"/>
  <c r="V76" i="32"/>
  <c r="H75" i="45" s="1"/>
  <c r="K76" i="32"/>
  <c r="AA76" i="32"/>
  <c r="P76" i="32"/>
  <c r="M76" i="32"/>
  <c r="E76" i="7"/>
  <c r="Y76" i="32"/>
  <c r="J76" i="32"/>
  <c r="E75" i="45" s="1"/>
  <c r="Z76" i="32"/>
  <c r="O76" i="32"/>
  <c r="D76" i="32"/>
  <c r="T76" i="32"/>
  <c r="AC76" i="32"/>
  <c r="C76" i="7"/>
  <c r="B76" i="7"/>
  <c r="N76" i="32"/>
  <c r="F75" i="45" s="1"/>
  <c r="C76" i="32"/>
  <c r="S76" i="32"/>
  <c r="H76" i="32"/>
  <c r="X76" i="32"/>
  <c r="E76" i="32"/>
  <c r="Q76" i="32"/>
  <c r="F76" i="7"/>
  <c r="G111" i="8" s="1"/>
  <c r="B76" i="32"/>
  <c r="C75" i="45" s="1"/>
  <c r="L76" i="32"/>
  <c r="G76" i="7"/>
  <c r="R76" i="32"/>
  <c r="G75" i="45" s="1"/>
  <c r="AB76" i="32"/>
  <c r="X39" i="34" s="1"/>
  <c r="E76" i="21" s="1"/>
  <c r="G76" i="32"/>
  <c r="U76" i="32"/>
  <c r="W76" i="32"/>
  <c r="I76" i="32"/>
  <c r="M77" i="2"/>
  <c r="G53" i="3"/>
  <c r="O53" i="3" s="1"/>
  <c r="O53" i="2"/>
  <c r="C7" i="7"/>
  <c r="G7" i="7"/>
  <c r="Z7" i="32"/>
  <c r="V7" i="32"/>
  <c r="E7" i="7"/>
  <c r="B7" i="32"/>
  <c r="N7" i="32"/>
  <c r="B7" i="7"/>
  <c r="R7" i="32"/>
  <c r="F7" i="32"/>
  <c r="J7" i="32"/>
  <c r="D7" i="7"/>
  <c r="F7" i="7"/>
  <c r="K42" i="3"/>
  <c r="C82" i="41"/>
  <c r="K43" i="3"/>
  <c r="D74" i="7"/>
  <c r="E109" i="8" s="1"/>
  <c r="N74" i="32"/>
  <c r="F73" i="45" s="1"/>
  <c r="C74" i="32"/>
  <c r="S74" i="32"/>
  <c r="H74" i="32"/>
  <c r="X74" i="32"/>
  <c r="Y74" i="32"/>
  <c r="G74" i="7"/>
  <c r="H109" i="8" s="1"/>
  <c r="B74" i="32"/>
  <c r="C73" i="45" s="1"/>
  <c r="R74" i="32"/>
  <c r="G73" i="45" s="1"/>
  <c r="G74" i="32"/>
  <c r="W74" i="32"/>
  <c r="Q74" i="32"/>
  <c r="I74" i="32"/>
  <c r="J74" i="32"/>
  <c r="E73" i="45" s="1"/>
  <c r="O74" i="32"/>
  <c r="T74" i="32"/>
  <c r="C74" i="7"/>
  <c r="D109" i="8" s="1"/>
  <c r="F74" i="32"/>
  <c r="D73" i="45" s="1"/>
  <c r="P74" i="32"/>
  <c r="V74" i="32"/>
  <c r="H73" i="45" s="1"/>
  <c r="AA74" i="32"/>
  <c r="E74" i="32"/>
  <c r="B74" i="7"/>
  <c r="E74" i="7"/>
  <c r="F109" i="8" s="1"/>
  <c r="Z74" i="32"/>
  <c r="D74" i="32"/>
  <c r="U74" i="32"/>
  <c r="F74" i="7"/>
  <c r="G109" i="8" s="1"/>
  <c r="K74" i="32"/>
  <c r="L81" i="3"/>
  <c r="L80" i="3"/>
  <c r="D120" i="41"/>
  <c r="C87" i="7"/>
  <c r="D122" i="8" s="1"/>
  <c r="N87" i="32"/>
  <c r="F86" i="45" s="1"/>
  <c r="C87" i="32"/>
  <c r="S87" i="32"/>
  <c r="H87" i="32"/>
  <c r="X87" i="32"/>
  <c r="Q87" i="32"/>
  <c r="U87" i="32"/>
  <c r="G87" i="7"/>
  <c r="B87" i="32"/>
  <c r="C86" i="45" s="1"/>
  <c r="R87" i="32"/>
  <c r="G86" i="45" s="1"/>
  <c r="G87" i="32"/>
  <c r="W87" i="32"/>
  <c r="L87" i="32"/>
  <c r="AB87" i="32"/>
  <c r="X50" i="34" s="1"/>
  <c r="E87" i="21" s="1"/>
  <c r="D87" i="7"/>
  <c r="E87" i="7"/>
  <c r="M87" i="2"/>
  <c r="F87" i="32"/>
  <c r="D86" i="45" s="1"/>
  <c r="V87" i="32"/>
  <c r="H86" i="45" s="1"/>
  <c r="K87" i="32"/>
  <c r="AA87" i="32"/>
  <c r="P87" i="32"/>
  <c r="I87" i="32"/>
  <c r="B87" i="7"/>
  <c r="F87" i="7"/>
  <c r="J87" i="32"/>
  <c r="E86" i="45" s="1"/>
  <c r="T87" i="32"/>
  <c r="Z87" i="32"/>
  <c r="Y87" i="32"/>
  <c r="AC87" i="32"/>
  <c r="O87" i="32"/>
  <c r="E87" i="32"/>
  <c r="D87" i="32"/>
  <c r="M87" i="32"/>
  <c r="D125" i="41"/>
  <c r="L85" i="3"/>
  <c r="D56" i="41"/>
  <c r="L17" i="3"/>
  <c r="M17" i="2"/>
  <c r="E17" i="7"/>
  <c r="J17" i="32"/>
  <c r="V17" i="32"/>
  <c r="C17" i="7"/>
  <c r="F17" i="32"/>
  <c r="Z17" i="32"/>
  <c r="D17" i="7"/>
  <c r="E52" i="8" s="1"/>
  <c r="G17" i="7"/>
  <c r="F17" i="7"/>
  <c r="B17" i="32"/>
  <c r="N17" i="32"/>
  <c r="B17" i="7"/>
  <c r="R17" i="32"/>
  <c r="K46" i="3"/>
  <c r="C86" i="41"/>
  <c r="C129" i="41"/>
  <c r="E89" i="3"/>
  <c r="M54" i="2"/>
  <c r="D54" i="7"/>
  <c r="C54" i="32"/>
  <c r="S54" i="32"/>
  <c r="I54" i="32"/>
  <c r="Y54" i="32"/>
  <c r="J54" i="32"/>
  <c r="E53" i="45" s="1"/>
  <c r="Z54" i="32"/>
  <c r="AB54" i="32"/>
  <c r="X17" i="34" s="1"/>
  <c r="E54" i="21" s="1"/>
  <c r="C54" i="7"/>
  <c r="G54" i="7"/>
  <c r="G54" i="32"/>
  <c r="W54" i="32"/>
  <c r="M54" i="32"/>
  <c r="AC54" i="32"/>
  <c r="N54" i="32"/>
  <c r="F53" i="45" s="1"/>
  <c r="H54" i="32"/>
  <c r="P54" i="32"/>
  <c r="D54" i="32"/>
  <c r="AA54" i="32"/>
  <c r="B54" i="32"/>
  <c r="C53" i="45" s="1"/>
  <c r="X54" i="32"/>
  <c r="B54" i="7"/>
  <c r="V54" i="32"/>
  <c r="H53" i="45" s="1"/>
  <c r="E54" i="32"/>
  <c r="F54" i="32"/>
  <c r="D53" i="45" s="1"/>
  <c r="L54" i="32"/>
  <c r="F54" i="7"/>
  <c r="O54" i="32"/>
  <c r="E54" i="7"/>
  <c r="K54" i="32"/>
  <c r="P53" i="45" s="1"/>
  <c r="Q54" i="32"/>
  <c r="R54" i="32"/>
  <c r="G53" i="45" s="1"/>
  <c r="T54" i="32"/>
  <c r="U54" i="32"/>
  <c r="M86" i="2"/>
  <c r="E86" i="7"/>
  <c r="F86" i="32"/>
  <c r="D85" i="45" s="1"/>
  <c r="V86" i="32"/>
  <c r="H85" i="45" s="1"/>
  <c r="K86" i="32"/>
  <c r="AA86" i="32"/>
  <c r="P86" i="32"/>
  <c r="E86" i="32"/>
  <c r="B86" i="7"/>
  <c r="C86" i="7"/>
  <c r="J86" i="32"/>
  <c r="E85" i="45" s="1"/>
  <c r="Z86" i="32"/>
  <c r="O86" i="32"/>
  <c r="D86" i="32"/>
  <c r="T86" i="32"/>
  <c r="U86" i="32"/>
  <c r="F86" i="7"/>
  <c r="G86" i="7"/>
  <c r="Y86" i="32"/>
  <c r="N86" i="32"/>
  <c r="F85" i="45" s="1"/>
  <c r="C86" i="32"/>
  <c r="S86" i="32"/>
  <c r="H86" i="32"/>
  <c r="X86" i="32"/>
  <c r="M86" i="32"/>
  <c r="D86" i="7"/>
  <c r="R86" i="32"/>
  <c r="G85" i="45" s="1"/>
  <c r="AB86" i="32"/>
  <c r="X49" i="34" s="1"/>
  <c r="G86" i="32"/>
  <c r="AC86" i="32"/>
  <c r="W86" i="32"/>
  <c r="Q86" i="32"/>
  <c r="B86" i="32"/>
  <c r="C85" i="45" s="1"/>
  <c r="I86" i="32"/>
  <c r="L86" i="32"/>
  <c r="C106" i="41"/>
  <c r="E66" i="3"/>
  <c r="K66" i="3"/>
  <c r="K94" i="3"/>
  <c r="E94" i="3"/>
  <c r="C134" i="41"/>
  <c r="G82" i="3"/>
  <c r="O82" i="2"/>
  <c r="D10" i="7"/>
  <c r="E45" i="8" s="1"/>
  <c r="B10" i="32"/>
  <c r="E10" i="7"/>
  <c r="F45" i="8" s="1"/>
  <c r="C10" i="7"/>
  <c r="D45" i="8" s="1"/>
  <c r="F10" i="7"/>
  <c r="G45" i="8" s="1"/>
  <c r="F10" i="32"/>
  <c r="R10" i="32"/>
  <c r="G10" i="7"/>
  <c r="H45" i="8" s="1"/>
  <c r="N10" i="32"/>
  <c r="V10" i="32"/>
  <c r="J10" i="32"/>
  <c r="B10" i="7"/>
  <c r="Z10" i="32"/>
  <c r="C85" i="41"/>
  <c r="K45" i="3"/>
  <c r="E45" i="3"/>
  <c r="D48" i="41"/>
  <c r="L8" i="3"/>
  <c r="C119" i="41"/>
  <c r="E79" i="3"/>
  <c r="K79" i="3"/>
  <c r="G30" i="3"/>
  <c r="O30" i="3" s="1"/>
  <c r="O30" i="2"/>
  <c r="B53" i="7"/>
  <c r="G53" i="32"/>
  <c r="W53" i="32"/>
  <c r="M53" i="32"/>
  <c r="AC53" i="32"/>
  <c r="N53" i="32"/>
  <c r="F52" i="45" s="1"/>
  <c r="D53" i="32"/>
  <c r="L53" i="32"/>
  <c r="G53" i="7"/>
  <c r="H88" i="8" s="1"/>
  <c r="K53" i="32"/>
  <c r="AA53" i="32"/>
  <c r="Q53" i="32"/>
  <c r="B53" i="32"/>
  <c r="C52" i="45" s="1"/>
  <c r="R53" i="32"/>
  <c r="G52" i="45" s="1"/>
  <c r="T53" i="32"/>
  <c r="AB53" i="32"/>
  <c r="X16" i="34" s="1"/>
  <c r="E53" i="21" s="1"/>
  <c r="E53" i="7"/>
  <c r="F88" i="8" s="1"/>
  <c r="E53" i="32"/>
  <c r="F53" i="32"/>
  <c r="D52" i="45" s="1"/>
  <c r="H53" i="32"/>
  <c r="D53" i="7"/>
  <c r="E88" i="8" s="1"/>
  <c r="Y53" i="32"/>
  <c r="C53" i="32"/>
  <c r="N52" i="45" s="1"/>
  <c r="I53" i="32"/>
  <c r="J53" i="32"/>
  <c r="E52" i="45" s="1"/>
  <c r="X53" i="32"/>
  <c r="Z53" i="32"/>
  <c r="F53" i="7"/>
  <c r="G88" i="8" s="1"/>
  <c r="O53" i="32"/>
  <c r="U53" i="32"/>
  <c r="V53" i="32"/>
  <c r="H52" i="45" s="1"/>
  <c r="P53" i="32"/>
  <c r="S53" i="32"/>
  <c r="C53" i="7"/>
  <c r="D88" i="8" s="1"/>
  <c r="C85" i="7"/>
  <c r="D120" i="8" s="1"/>
  <c r="G85" i="7"/>
  <c r="H120" i="8" s="1"/>
  <c r="U85" i="32"/>
  <c r="B85" i="32"/>
  <c r="C84" i="45" s="1"/>
  <c r="R85" i="32"/>
  <c r="G84" i="45" s="1"/>
  <c r="G85" i="32"/>
  <c r="W85" i="32"/>
  <c r="L85" i="32"/>
  <c r="AB85" i="32"/>
  <c r="X48" i="34" s="1"/>
  <c r="E85" i="21" s="1"/>
  <c r="D85" i="7"/>
  <c r="E120" i="8" s="1"/>
  <c r="E85" i="7"/>
  <c r="F120" i="8" s="1"/>
  <c r="F85" i="32"/>
  <c r="D84" i="45" s="1"/>
  <c r="V85" i="32"/>
  <c r="H84" i="45" s="1"/>
  <c r="K85" i="32"/>
  <c r="AA85" i="32"/>
  <c r="P85" i="32"/>
  <c r="Q85" i="32"/>
  <c r="F85" i="7"/>
  <c r="G120" i="8" s="1"/>
  <c r="B85" i="7"/>
  <c r="N85" i="32"/>
  <c r="F84" i="45" s="1"/>
  <c r="S85" i="32"/>
  <c r="X85" i="32"/>
  <c r="AC85" i="32"/>
  <c r="J85" i="32"/>
  <c r="E84" i="45" s="1"/>
  <c r="M85" i="32"/>
  <c r="Z85" i="32"/>
  <c r="D85" i="32"/>
  <c r="I85" i="32"/>
  <c r="T85" i="32"/>
  <c r="C85" i="32"/>
  <c r="H85" i="32"/>
  <c r="Y85" i="32"/>
  <c r="E85" i="32"/>
  <c r="O85" i="32"/>
  <c r="L67" i="3"/>
  <c r="D107" i="41"/>
  <c r="G90" i="3"/>
  <c r="O90" i="2"/>
  <c r="C121" i="41"/>
  <c r="K81" i="3"/>
  <c r="E81" i="3"/>
  <c r="L92" i="3"/>
  <c r="L91" i="3"/>
  <c r="D131" i="41"/>
  <c r="C74" i="41"/>
  <c r="E34" i="3"/>
  <c r="K34" i="3"/>
  <c r="E47" i="7"/>
  <c r="F82" i="8" s="1"/>
  <c r="G47" i="32"/>
  <c r="W47" i="32"/>
  <c r="M47" i="32"/>
  <c r="AC47" i="32"/>
  <c r="N47" i="32"/>
  <c r="F46" i="45" s="1"/>
  <c r="L47" i="32"/>
  <c r="T47" i="32"/>
  <c r="F47" i="7"/>
  <c r="G82" i="8" s="1"/>
  <c r="K47" i="32"/>
  <c r="AA47" i="32"/>
  <c r="Q47" i="32"/>
  <c r="B47" i="32"/>
  <c r="C46" i="45" s="1"/>
  <c r="R47" i="32"/>
  <c r="G46" i="45" s="1"/>
  <c r="AB47" i="32"/>
  <c r="X10" i="34" s="1"/>
  <c r="E47" i="21" s="1"/>
  <c r="H47" i="32"/>
  <c r="D47" i="7"/>
  <c r="E82" i="8" s="1"/>
  <c r="C47" i="32"/>
  <c r="I47" i="32"/>
  <c r="J47" i="32"/>
  <c r="E46" i="45" s="1"/>
  <c r="D47" i="32"/>
  <c r="G47" i="7"/>
  <c r="E47" i="32"/>
  <c r="C47" i="7"/>
  <c r="D82" i="8" s="1"/>
  <c r="O47" i="32"/>
  <c r="U47" i="32"/>
  <c r="V47" i="32"/>
  <c r="H46" i="45" s="1"/>
  <c r="X47" i="32"/>
  <c r="P47" i="32"/>
  <c r="S47" i="32"/>
  <c r="Y47" i="32"/>
  <c r="Z47" i="32"/>
  <c r="B47" i="7"/>
  <c r="F47" i="32"/>
  <c r="D46" i="45" s="1"/>
  <c r="I82" i="32"/>
  <c r="E82" i="7"/>
  <c r="F82" i="32"/>
  <c r="D81" i="45" s="1"/>
  <c r="V82" i="32"/>
  <c r="H81" i="45" s="1"/>
  <c r="K82" i="32"/>
  <c r="AA82" i="32"/>
  <c r="P82" i="32"/>
  <c r="E82" i="32"/>
  <c r="AC82" i="32"/>
  <c r="C82" i="7"/>
  <c r="M82" i="2"/>
  <c r="J82" i="32"/>
  <c r="E81" i="45" s="1"/>
  <c r="Z82" i="32"/>
  <c r="O82" i="32"/>
  <c r="D82" i="32"/>
  <c r="T82" i="32"/>
  <c r="U82" i="32"/>
  <c r="B82" i="7"/>
  <c r="G82" i="7"/>
  <c r="R82" i="32"/>
  <c r="G81" i="45" s="1"/>
  <c r="W82" i="32"/>
  <c r="AB82" i="32"/>
  <c r="X45" i="34" s="1"/>
  <c r="Q82" i="32"/>
  <c r="X82" i="32"/>
  <c r="Y82" i="32"/>
  <c r="C82" i="32"/>
  <c r="H82" i="32"/>
  <c r="D82" i="7"/>
  <c r="S82" i="32"/>
  <c r="B82" i="32"/>
  <c r="C81" i="45" s="1"/>
  <c r="G82" i="32"/>
  <c r="O81" i="45" s="1"/>
  <c r="L82" i="32"/>
  <c r="M82" i="32"/>
  <c r="N82" i="32"/>
  <c r="F81" i="45" s="1"/>
  <c r="F82" i="7"/>
  <c r="M83" i="2"/>
  <c r="C70" i="41"/>
  <c r="E30" i="3"/>
  <c r="K30" i="3"/>
  <c r="L68" i="3"/>
  <c r="D108" i="41"/>
  <c r="E8" i="3"/>
  <c r="C48" i="41"/>
  <c r="K8" i="3"/>
  <c r="M80" i="2"/>
  <c r="N80" i="32"/>
  <c r="F79" i="45" s="1"/>
  <c r="C80" i="32"/>
  <c r="S80" i="32"/>
  <c r="H80" i="32"/>
  <c r="X80" i="32"/>
  <c r="Q80" i="32"/>
  <c r="G80" i="7"/>
  <c r="F80" i="7"/>
  <c r="D80" i="7"/>
  <c r="B80" i="32"/>
  <c r="C79" i="45" s="1"/>
  <c r="R80" i="32"/>
  <c r="G79" i="45" s="1"/>
  <c r="G80" i="32"/>
  <c r="O79" i="45" s="1"/>
  <c r="W80" i="32"/>
  <c r="S79" i="45" s="1"/>
  <c r="L80" i="32"/>
  <c r="AB80" i="32"/>
  <c r="X43" i="34" s="1"/>
  <c r="E80" i="32"/>
  <c r="I80" i="32"/>
  <c r="C80" i="7"/>
  <c r="F80" i="32"/>
  <c r="D79" i="45" s="1"/>
  <c r="V80" i="32"/>
  <c r="H79" i="45" s="1"/>
  <c r="K80" i="32"/>
  <c r="AA80" i="32"/>
  <c r="P80" i="32"/>
  <c r="M80" i="32"/>
  <c r="U80" i="32"/>
  <c r="Y80" i="32"/>
  <c r="J80" i="32"/>
  <c r="E79" i="45" s="1"/>
  <c r="T80" i="32"/>
  <c r="Z80" i="32"/>
  <c r="AC80" i="32"/>
  <c r="O80" i="32"/>
  <c r="Q79" i="45" s="1"/>
  <c r="E80" i="7"/>
  <c r="B80" i="7"/>
  <c r="D80" i="32"/>
  <c r="O57" i="2"/>
  <c r="G57" i="3"/>
  <c r="H57" i="2"/>
  <c r="P58" i="2" s="1"/>
  <c r="L55" i="3"/>
  <c r="L54" i="3"/>
  <c r="D94" i="41"/>
  <c r="C62" i="41"/>
  <c r="K22" i="3"/>
  <c r="O86" i="2"/>
  <c r="G86" i="3"/>
  <c r="C100" i="41"/>
  <c r="E60" i="3"/>
  <c r="K60" i="3"/>
  <c r="K16" i="3"/>
  <c r="E16" i="3"/>
  <c r="C56" i="41"/>
  <c r="K90" i="3"/>
  <c r="E90" i="3"/>
  <c r="C130" i="41"/>
  <c r="C67" i="41"/>
  <c r="K27" i="3"/>
  <c r="C91" i="41"/>
  <c r="K51" i="3"/>
  <c r="C72" i="41"/>
  <c r="K32" i="3"/>
  <c r="K33" i="3"/>
  <c r="G80" i="3"/>
  <c r="H80" i="3" s="1"/>
  <c r="O80" i="2"/>
  <c r="D30" i="7"/>
  <c r="E65" i="8" s="1"/>
  <c r="V30" i="32"/>
  <c r="J30" i="32"/>
  <c r="B30" i="7"/>
  <c r="N30" i="32"/>
  <c r="Z30" i="32"/>
  <c r="F30" i="7"/>
  <c r="B30" i="32"/>
  <c r="G30" i="7"/>
  <c r="R30" i="32"/>
  <c r="M30" i="2"/>
  <c r="F30" i="32"/>
  <c r="E30" i="7"/>
  <c r="C30" i="7"/>
  <c r="L60" i="3"/>
  <c r="D100" i="41"/>
  <c r="G68" i="3"/>
  <c r="O68" i="2"/>
  <c r="C79" i="41"/>
  <c r="K39" i="3"/>
  <c r="E94" i="7"/>
  <c r="M95" i="7" s="1"/>
  <c r="B94" i="32"/>
  <c r="C93" i="45" s="1"/>
  <c r="R94" i="32"/>
  <c r="G93" i="45" s="1"/>
  <c r="G94" i="32"/>
  <c r="W94" i="32"/>
  <c r="L94" i="32"/>
  <c r="AB94" i="32"/>
  <c r="X57" i="34" s="1"/>
  <c r="C94" i="7"/>
  <c r="K95" i="7" s="1"/>
  <c r="F94" i="32"/>
  <c r="D93" i="45" s="1"/>
  <c r="V94" i="32"/>
  <c r="H93" i="45" s="1"/>
  <c r="K94" i="32"/>
  <c r="P94" i="32"/>
  <c r="E94" i="32"/>
  <c r="B94" i="7"/>
  <c r="J95" i="7" s="1"/>
  <c r="G94" i="7"/>
  <c r="O95" i="7" s="1"/>
  <c r="J94" i="32"/>
  <c r="E93" i="45" s="1"/>
  <c r="Z94" i="32"/>
  <c r="D94" i="32"/>
  <c r="T94" i="32"/>
  <c r="U94" i="32"/>
  <c r="F94" i="7"/>
  <c r="N95" i="7" s="1"/>
  <c r="D94" i="7"/>
  <c r="L95" i="7" s="1"/>
  <c r="Y94" i="32"/>
  <c r="N94" i="32"/>
  <c r="F93" i="45" s="1"/>
  <c r="X94" i="32"/>
  <c r="C94" i="32"/>
  <c r="N93" i="45" s="1"/>
  <c r="M94" i="32"/>
  <c r="S94" i="32"/>
  <c r="H94" i="32"/>
  <c r="I94" i="32"/>
  <c r="D122" i="41"/>
  <c r="L82" i="3"/>
  <c r="B55" i="7"/>
  <c r="F55" i="7"/>
  <c r="K55" i="32"/>
  <c r="AA55" i="32"/>
  <c r="Q55" i="32"/>
  <c r="B55" i="32"/>
  <c r="C54" i="45" s="1"/>
  <c r="R55" i="32"/>
  <c r="G54" i="45" s="1"/>
  <c r="AB55" i="32"/>
  <c r="X18" i="34" s="1"/>
  <c r="X55" i="32"/>
  <c r="D55" i="7"/>
  <c r="O55" i="32"/>
  <c r="E55" i="32"/>
  <c r="U55" i="32"/>
  <c r="F55" i="32"/>
  <c r="D54" i="45" s="1"/>
  <c r="V55" i="32"/>
  <c r="H54" i="45" s="1"/>
  <c r="P55" i="32"/>
  <c r="C55" i="7"/>
  <c r="E55" i="7"/>
  <c r="M55" i="2"/>
  <c r="G55" i="32"/>
  <c r="M55" i="32"/>
  <c r="N55" i="32"/>
  <c r="F54" i="45" s="1"/>
  <c r="T55" i="32"/>
  <c r="C55" i="32"/>
  <c r="S55" i="32"/>
  <c r="Y55" i="32"/>
  <c r="Z55" i="32"/>
  <c r="G55" i="7"/>
  <c r="I55" i="32"/>
  <c r="D55" i="32"/>
  <c r="W55" i="32"/>
  <c r="AC55" i="32"/>
  <c r="L55" i="32"/>
  <c r="H55" i="32"/>
  <c r="J55" i="32"/>
  <c r="E54" i="45" s="1"/>
  <c r="C53" i="41"/>
  <c r="K13" i="3"/>
  <c r="G8" i="3"/>
  <c r="O8" i="3" s="1"/>
  <c r="O8" i="2"/>
  <c r="B79" i="7"/>
  <c r="F79" i="32"/>
  <c r="D78" i="45" s="1"/>
  <c r="V79" i="32"/>
  <c r="H78" i="45" s="1"/>
  <c r="K79" i="32"/>
  <c r="AA79" i="32"/>
  <c r="P79" i="32"/>
  <c r="I79" i="32"/>
  <c r="G79" i="7"/>
  <c r="D79" i="7"/>
  <c r="J79" i="32"/>
  <c r="E78" i="45" s="1"/>
  <c r="Z79" i="32"/>
  <c r="O79" i="32"/>
  <c r="D79" i="32"/>
  <c r="T79" i="32"/>
  <c r="Y79" i="32"/>
  <c r="AC79" i="32"/>
  <c r="E79" i="7"/>
  <c r="F79" i="7"/>
  <c r="N79" i="32"/>
  <c r="F78" i="45" s="1"/>
  <c r="C79" i="32"/>
  <c r="S79" i="32"/>
  <c r="H79" i="32"/>
  <c r="X79" i="32"/>
  <c r="Q79" i="32"/>
  <c r="E79" i="32"/>
  <c r="M79" i="32"/>
  <c r="R79" i="32"/>
  <c r="G78" i="45" s="1"/>
  <c r="AB79" i="32"/>
  <c r="X42" i="34" s="1"/>
  <c r="E79" i="21" s="1"/>
  <c r="G79" i="32"/>
  <c r="C79" i="7"/>
  <c r="W79" i="32"/>
  <c r="S78" i="45" s="1"/>
  <c r="U79" i="32"/>
  <c r="L79" i="32"/>
  <c r="M79" i="2"/>
  <c r="B79" i="32"/>
  <c r="C78" i="45" s="1"/>
  <c r="K9" i="3"/>
  <c r="C49" i="41"/>
  <c r="C107" i="41"/>
  <c r="E67" i="3"/>
  <c r="K67" i="3"/>
  <c r="O67" i="2"/>
  <c r="G67" i="3"/>
  <c r="O67" i="3" s="1"/>
  <c r="C52" i="41"/>
  <c r="K12" i="3"/>
  <c r="C84" i="41"/>
  <c r="E44" i="3"/>
  <c r="K44" i="3"/>
  <c r="B81" i="32"/>
  <c r="C80" i="45" s="1"/>
  <c r="R81" i="32"/>
  <c r="G80" i="45" s="1"/>
  <c r="G81" i="32"/>
  <c r="W81" i="32"/>
  <c r="L81" i="32"/>
  <c r="AB81" i="32"/>
  <c r="X44" i="34" s="1"/>
  <c r="E81" i="21" s="1"/>
  <c r="C81" i="7"/>
  <c r="AC81" i="32"/>
  <c r="F81" i="32"/>
  <c r="D80" i="45" s="1"/>
  <c r="V81" i="32"/>
  <c r="H80" i="45" s="1"/>
  <c r="K81" i="32"/>
  <c r="AA81" i="32"/>
  <c r="P81" i="32"/>
  <c r="Q81" i="32"/>
  <c r="G81" i="7"/>
  <c r="D81" i="7"/>
  <c r="J81" i="32"/>
  <c r="E80" i="45" s="1"/>
  <c r="Z81" i="32"/>
  <c r="O81" i="32"/>
  <c r="D81" i="32"/>
  <c r="T81" i="32"/>
  <c r="I81" i="32"/>
  <c r="E81" i="7"/>
  <c r="E81" i="32"/>
  <c r="F81" i="7"/>
  <c r="B81" i="7"/>
  <c r="H81" i="32"/>
  <c r="N81" i="32"/>
  <c r="F80" i="45" s="1"/>
  <c r="X81" i="32"/>
  <c r="U81" i="32"/>
  <c r="C81" i="32"/>
  <c r="Y81" i="32"/>
  <c r="M81" i="32"/>
  <c r="S81" i="32"/>
  <c r="M81" i="2"/>
  <c r="C59" i="41"/>
  <c r="K19" i="3"/>
  <c r="L56" i="3"/>
  <c r="D96" i="41"/>
  <c r="G16" i="3"/>
  <c r="O17" i="3" s="1"/>
  <c r="O17" i="2"/>
  <c r="B89" i="32"/>
  <c r="C88" i="45" s="1"/>
  <c r="R89" i="32"/>
  <c r="G88" i="45" s="1"/>
  <c r="G89" i="32"/>
  <c r="W89" i="32"/>
  <c r="L89" i="32"/>
  <c r="AB89" i="32"/>
  <c r="X52" i="34" s="1"/>
  <c r="E89" i="21" s="1"/>
  <c r="D89" i="7"/>
  <c r="E124" i="8" s="1"/>
  <c r="E89" i="7"/>
  <c r="E89" i="32"/>
  <c r="F89" i="32"/>
  <c r="D88" i="45" s="1"/>
  <c r="V89" i="32"/>
  <c r="H88" i="45" s="1"/>
  <c r="K89" i="32"/>
  <c r="AA89" i="32"/>
  <c r="P89" i="32"/>
  <c r="Q89" i="32"/>
  <c r="B89" i="7"/>
  <c r="F89" i="7"/>
  <c r="G124" i="8" s="1"/>
  <c r="C89" i="7"/>
  <c r="D124" i="8" s="1"/>
  <c r="J89" i="32"/>
  <c r="E88" i="45" s="1"/>
  <c r="Z89" i="32"/>
  <c r="O89" i="32"/>
  <c r="D89" i="32"/>
  <c r="T89" i="32"/>
  <c r="I89" i="32"/>
  <c r="M89" i="32"/>
  <c r="N89" i="32"/>
  <c r="F88" i="45" s="1"/>
  <c r="X89" i="32"/>
  <c r="C89" i="32"/>
  <c r="Y89" i="32"/>
  <c r="G89" i="7"/>
  <c r="H124" i="8" s="1"/>
  <c r="S89" i="32"/>
  <c r="R88" i="45" s="1"/>
  <c r="AC89" i="32"/>
  <c r="H89" i="32"/>
  <c r="U89" i="32"/>
  <c r="G81" i="3"/>
  <c r="H81" i="3" s="1"/>
  <c r="O81" i="2"/>
  <c r="G88" i="3"/>
  <c r="O88" i="2"/>
  <c r="C71" i="41"/>
  <c r="K31" i="3"/>
  <c r="C109" i="41"/>
  <c r="E69" i="3"/>
  <c r="D109" i="41"/>
  <c r="L69" i="3"/>
  <c r="L88" i="3"/>
  <c r="L87" i="3"/>
  <c r="D127" i="41"/>
  <c r="C89" i="41"/>
  <c r="E49" i="3"/>
  <c r="K49" i="3"/>
  <c r="C131" i="41"/>
  <c r="E91" i="3"/>
  <c r="K91" i="3"/>
  <c r="E70" i="3"/>
  <c r="K70" i="3"/>
  <c r="K71" i="3"/>
  <c r="C110" i="41"/>
  <c r="L79" i="3"/>
  <c r="D119" i="41"/>
  <c r="G48" i="3"/>
  <c r="O48" i="3" s="1"/>
  <c r="O48" i="2"/>
  <c r="C58" i="41"/>
  <c r="K18" i="3"/>
  <c r="K48" i="3"/>
  <c r="C88" i="41"/>
  <c r="E48" i="3"/>
  <c r="M60" i="2"/>
  <c r="B60" i="7"/>
  <c r="J60" i="32"/>
  <c r="E59" i="45" s="1"/>
  <c r="Z60" i="32"/>
  <c r="O60" i="32"/>
  <c r="D60" i="32"/>
  <c r="T60" i="32"/>
  <c r="AC60" i="32"/>
  <c r="C60" i="7"/>
  <c r="D60" i="7"/>
  <c r="F60" i="7"/>
  <c r="N60" i="32"/>
  <c r="F59" i="45" s="1"/>
  <c r="C60" i="32"/>
  <c r="S60" i="32"/>
  <c r="H60" i="32"/>
  <c r="X60" i="32"/>
  <c r="E60" i="7"/>
  <c r="G60" i="7"/>
  <c r="Q60" i="32"/>
  <c r="F60" i="32"/>
  <c r="D59" i="45" s="1"/>
  <c r="K60" i="32"/>
  <c r="P60" i="32"/>
  <c r="U60" i="32"/>
  <c r="B60" i="32"/>
  <c r="C59" i="45" s="1"/>
  <c r="R60" i="32"/>
  <c r="G59" i="45" s="1"/>
  <c r="W60" i="32"/>
  <c r="AB60" i="32"/>
  <c r="X23" i="34" s="1"/>
  <c r="E60" i="21" s="1"/>
  <c r="I60" i="32"/>
  <c r="L60" i="32"/>
  <c r="V60" i="32"/>
  <c r="H59" i="45" s="1"/>
  <c r="AA60" i="32"/>
  <c r="M60" i="32"/>
  <c r="Y60" i="32"/>
  <c r="G60" i="32"/>
  <c r="E60" i="32"/>
  <c r="D93" i="41"/>
  <c r="L53" i="3"/>
  <c r="O89" i="2"/>
  <c r="G89" i="3"/>
  <c r="O89" i="3" s="1"/>
  <c r="B16" i="7"/>
  <c r="F16" i="7"/>
  <c r="G51" i="8" s="1"/>
  <c r="V16" i="32"/>
  <c r="B16" i="32"/>
  <c r="E16" i="7"/>
  <c r="F51" i="8" s="1"/>
  <c r="R16" i="32"/>
  <c r="J16" i="32"/>
  <c r="C16" i="7"/>
  <c r="D51" i="8" s="1"/>
  <c r="N16" i="32"/>
  <c r="Z16" i="32"/>
  <c r="G16" i="7"/>
  <c r="H51" i="8" s="1"/>
  <c r="F16" i="32"/>
  <c r="D16" i="7"/>
  <c r="E51" i="8" s="1"/>
  <c r="N90" i="32"/>
  <c r="F89" i="45" s="1"/>
  <c r="C90" i="32"/>
  <c r="S90" i="32"/>
  <c r="H90" i="32"/>
  <c r="X90" i="32"/>
  <c r="M90" i="32"/>
  <c r="D90" i="7"/>
  <c r="M90" i="2"/>
  <c r="B90" i="32"/>
  <c r="C89" i="45" s="1"/>
  <c r="R90" i="32"/>
  <c r="G89" i="45" s="1"/>
  <c r="G90" i="32"/>
  <c r="W90" i="32"/>
  <c r="L90" i="32"/>
  <c r="AB90" i="32"/>
  <c r="X53" i="34" s="1"/>
  <c r="AC90" i="32"/>
  <c r="Q90" i="32"/>
  <c r="E90" i="7"/>
  <c r="F125" i="8" s="1"/>
  <c r="F90" i="32"/>
  <c r="D89" i="45" s="1"/>
  <c r="V90" i="32"/>
  <c r="H89" i="45" s="1"/>
  <c r="K90" i="32"/>
  <c r="AA90" i="32"/>
  <c r="P90" i="32"/>
  <c r="E90" i="32"/>
  <c r="B90" i="7"/>
  <c r="C90" i="7"/>
  <c r="J90" i="32"/>
  <c r="E89" i="45" s="1"/>
  <c r="T90" i="32"/>
  <c r="I90" i="32"/>
  <c r="Z90" i="32"/>
  <c r="U90" i="32"/>
  <c r="O90" i="32"/>
  <c r="F90" i="7"/>
  <c r="G90" i="7"/>
  <c r="Y90" i="32"/>
  <c r="D90" i="32"/>
  <c r="G11" i="3"/>
  <c r="O11" i="3" s="1"/>
  <c r="O11" i="2"/>
  <c r="G54" i="3"/>
  <c r="O54" i="3" s="1"/>
  <c r="O54" i="2"/>
  <c r="M11" i="2"/>
  <c r="D11" i="7"/>
  <c r="R11" i="32"/>
  <c r="E11" i="7"/>
  <c r="C11" i="7"/>
  <c r="F11" i="7"/>
  <c r="J11" i="32"/>
  <c r="F11" i="32"/>
  <c r="G11" i="7"/>
  <c r="B11" i="32"/>
  <c r="Z11" i="32"/>
  <c r="V11" i="32"/>
  <c r="B11" i="7"/>
  <c r="N11" i="32"/>
  <c r="K61" i="3"/>
  <c r="D99" i="41"/>
  <c r="E59" i="3"/>
  <c r="C69" i="41"/>
  <c r="E29" i="3"/>
  <c r="K29" i="3"/>
  <c r="M45" i="2"/>
  <c r="D45" i="7"/>
  <c r="E80" i="8" s="1"/>
  <c r="E45" i="32"/>
  <c r="Z45" i="32"/>
  <c r="R45" i="32"/>
  <c r="G44" i="45" s="1"/>
  <c r="I45" i="32"/>
  <c r="Q45" i="32"/>
  <c r="G45" i="7"/>
  <c r="F45" i="7"/>
  <c r="J45" i="32"/>
  <c r="E44" i="45" s="1"/>
  <c r="B45" i="32"/>
  <c r="C44" i="45" s="1"/>
  <c r="X45" i="32"/>
  <c r="S44" i="45" s="1"/>
  <c r="N45" i="32"/>
  <c r="F44" i="45" s="1"/>
  <c r="V45" i="32"/>
  <c r="H44" i="45" s="1"/>
  <c r="L45" i="32"/>
  <c r="P44" i="45" s="1"/>
  <c r="C45" i="7"/>
  <c r="M45" i="32"/>
  <c r="Y45" i="32"/>
  <c r="B45" i="7"/>
  <c r="P45" i="32"/>
  <c r="Q44" i="45" s="1"/>
  <c r="AC45" i="32"/>
  <c r="F45" i="32"/>
  <c r="D44" i="45" s="1"/>
  <c r="T45" i="32"/>
  <c r="R44" i="45" s="1"/>
  <c r="U45" i="32"/>
  <c r="D45" i="32"/>
  <c r="N44" i="45" s="1"/>
  <c r="AB45" i="32"/>
  <c r="H45" i="32"/>
  <c r="O44" i="45" s="1"/>
  <c r="E45" i="7"/>
  <c r="K78" i="3"/>
  <c r="E78" i="3"/>
  <c r="C118" i="41"/>
  <c r="D70" i="41"/>
  <c r="L30" i="3"/>
  <c r="M67" i="2"/>
  <c r="D67" i="7"/>
  <c r="F67" i="32"/>
  <c r="D66" i="45" s="1"/>
  <c r="V67" i="32"/>
  <c r="H66" i="45" s="1"/>
  <c r="K67" i="32"/>
  <c r="AA67" i="32"/>
  <c r="P67" i="32"/>
  <c r="I67" i="32"/>
  <c r="E67" i="7"/>
  <c r="U67" i="32"/>
  <c r="J67" i="32"/>
  <c r="E66" i="45" s="1"/>
  <c r="Z67" i="32"/>
  <c r="O67" i="32"/>
  <c r="D67" i="32"/>
  <c r="T67" i="32"/>
  <c r="Y67" i="32"/>
  <c r="C67" i="7"/>
  <c r="B67" i="7"/>
  <c r="C67" i="32"/>
  <c r="H67" i="32"/>
  <c r="M67" i="32"/>
  <c r="F67" i="7"/>
  <c r="E67" i="32"/>
  <c r="B67" i="32"/>
  <c r="C66" i="45" s="1"/>
  <c r="G67" i="32"/>
  <c r="L67" i="32"/>
  <c r="Q67" i="32"/>
  <c r="G67" i="7"/>
  <c r="R67" i="32"/>
  <c r="G66" i="45" s="1"/>
  <c r="W67" i="32"/>
  <c r="N67" i="32"/>
  <c r="F66" i="45" s="1"/>
  <c r="S67" i="32"/>
  <c r="X67" i="32"/>
  <c r="AC67" i="32"/>
  <c r="AB67" i="32"/>
  <c r="X30" i="34" s="1"/>
  <c r="E67" i="21" s="1"/>
  <c r="L90" i="3"/>
  <c r="D130" i="41"/>
  <c r="Q44" i="32"/>
  <c r="I44" i="32"/>
  <c r="E44" i="32"/>
  <c r="D44" i="7"/>
  <c r="V44" i="32"/>
  <c r="H43" i="45" s="1"/>
  <c r="N44" i="32"/>
  <c r="F43" i="45" s="1"/>
  <c r="J44" i="32"/>
  <c r="E43" i="45" s="1"/>
  <c r="B44" i="32"/>
  <c r="C43" i="45" s="1"/>
  <c r="D44" i="32"/>
  <c r="N43" i="45" s="1"/>
  <c r="U44" i="32"/>
  <c r="AC44" i="32"/>
  <c r="R44" i="32"/>
  <c r="G43" i="45" s="1"/>
  <c r="AB44" i="32"/>
  <c r="C44" i="7"/>
  <c r="F44" i="32"/>
  <c r="D43" i="45" s="1"/>
  <c r="T44" i="32"/>
  <c r="R43" i="45" s="1"/>
  <c r="Z44" i="32"/>
  <c r="M44" i="32"/>
  <c r="B44" i="7"/>
  <c r="P44" i="32"/>
  <c r="Q43" i="45" s="1"/>
  <c r="G44" i="7"/>
  <c r="L44" i="32"/>
  <c r="P43" i="45" s="1"/>
  <c r="Y44" i="32"/>
  <c r="X44" i="32"/>
  <c r="S43" i="45" s="1"/>
  <c r="E44" i="7"/>
  <c r="F44" i="7"/>
  <c r="H44" i="32"/>
  <c r="O43" i="45" s="1"/>
  <c r="C87" i="41"/>
  <c r="K47" i="3"/>
  <c r="G56" i="3"/>
  <c r="O56" i="3" s="1"/>
  <c r="O56" i="2"/>
  <c r="G85" i="3"/>
  <c r="O85" i="3" s="1"/>
  <c r="O85" i="2"/>
  <c r="C57" i="41"/>
  <c r="E17" i="3"/>
  <c r="K17" i="3"/>
  <c r="C68" i="41"/>
  <c r="K28" i="3"/>
  <c r="C97" i="41"/>
  <c r="E57" i="3"/>
  <c r="L11" i="3"/>
  <c r="E69" i="7"/>
  <c r="F104" i="8" s="1"/>
  <c r="J69" i="32"/>
  <c r="E68" i="45" s="1"/>
  <c r="Z69" i="32"/>
  <c r="O69" i="32"/>
  <c r="D69" i="32"/>
  <c r="T69" i="32"/>
  <c r="D69" i="7"/>
  <c r="E104" i="8" s="1"/>
  <c r="B69" i="7"/>
  <c r="AC69" i="32"/>
  <c r="N69" i="32"/>
  <c r="F68" i="45" s="1"/>
  <c r="C69" i="32"/>
  <c r="S69" i="32"/>
  <c r="H69" i="32"/>
  <c r="X69" i="32"/>
  <c r="E69" i="32"/>
  <c r="F69" i="7"/>
  <c r="G104" i="8" s="1"/>
  <c r="C69" i="7"/>
  <c r="D104" i="8" s="1"/>
  <c r="B69" i="32"/>
  <c r="C68" i="45" s="1"/>
  <c r="R69" i="32"/>
  <c r="G68" i="45" s="1"/>
  <c r="G69" i="32"/>
  <c r="W69" i="32"/>
  <c r="L69" i="32"/>
  <c r="AB69" i="32"/>
  <c r="X32" i="34" s="1"/>
  <c r="E69" i="21" s="1"/>
  <c r="I69" i="32"/>
  <c r="U69" i="32"/>
  <c r="G69" i="7"/>
  <c r="H104" i="8" s="1"/>
  <c r="AA69" i="32"/>
  <c r="M69" i="32"/>
  <c r="F69" i="32"/>
  <c r="D68" i="45" s="1"/>
  <c r="P69" i="32"/>
  <c r="V69" i="32"/>
  <c r="H68" i="45" s="1"/>
  <c r="Q69" i="32"/>
  <c r="Y69" i="32"/>
  <c r="K69" i="32"/>
  <c r="P68" i="45" s="1"/>
  <c r="G69" i="3"/>
  <c r="H69" i="3" s="1"/>
  <c r="O70" i="2"/>
  <c r="O69" i="2"/>
  <c r="E49" i="7"/>
  <c r="M49" i="2"/>
  <c r="K49" i="32"/>
  <c r="AA49" i="32"/>
  <c r="Q49" i="32"/>
  <c r="B49" i="32"/>
  <c r="C48" i="45" s="1"/>
  <c r="R49" i="32"/>
  <c r="G48" i="45" s="1"/>
  <c r="T49" i="32"/>
  <c r="AB49" i="32"/>
  <c r="X12" i="34" s="1"/>
  <c r="E49" i="21" s="1"/>
  <c r="C49" i="7"/>
  <c r="O49" i="32"/>
  <c r="E49" i="32"/>
  <c r="U49" i="32"/>
  <c r="F49" i="32"/>
  <c r="D48" i="45" s="1"/>
  <c r="V49" i="32"/>
  <c r="H48" i="45" s="1"/>
  <c r="H49" i="32"/>
  <c r="B49" i="7"/>
  <c r="G49" i="7"/>
  <c r="G49" i="32"/>
  <c r="M49" i="32"/>
  <c r="N49" i="32"/>
  <c r="F48" i="45" s="1"/>
  <c r="L49" i="32"/>
  <c r="C49" i="32"/>
  <c r="X49" i="32"/>
  <c r="S49" i="32"/>
  <c r="Y49" i="32"/>
  <c r="Z49" i="32"/>
  <c r="F49" i="7"/>
  <c r="J49" i="32"/>
  <c r="E48" i="45" s="1"/>
  <c r="W49" i="32"/>
  <c r="AC49" i="32"/>
  <c r="D49" i="32"/>
  <c r="D49" i="7"/>
  <c r="I49" i="32"/>
  <c r="P49" i="32"/>
  <c r="M91" i="32"/>
  <c r="F91" i="32"/>
  <c r="D90" i="45" s="1"/>
  <c r="V91" i="32"/>
  <c r="H90" i="45" s="1"/>
  <c r="K91" i="32"/>
  <c r="AA91" i="32"/>
  <c r="P91" i="32"/>
  <c r="I91" i="32"/>
  <c r="F91" i="7"/>
  <c r="B91" i="7"/>
  <c r="C91" i="7"/>
  <c r="G91" i="7"/>
  <c r="J91" i="32"/>
  <c r="E90" i="45" s="1"/>
  <c r="Z91" i="32"/>
  <c r="O91" i="32"/>
  <c r="Q90" i="45" s="1"/>
  <c r="D91" i="32"/>
  <c r="T91" i="32"/>
  <c r="Y91" i="32"/>
  <c r="E91" i="32"/>
  <c r="N91" i="32"/>
  <c r="F90" i="45" s="1"/>
  <c r="C91" i="32"/>
  <c r="S91" i="32"/>
  <c r="H91" i="32"/>
  <c r="X91" i="32"/>
  <c r="Q91" i="32"/>
  <c r="U91" i="32"/>
  <c r="W91" i="32"/>
  <c r="E91" i="7"/>
  <c r="B91" i="32"/>
  <c r="C90" i="45" s="1"/>
  <c r="L91" i="32"/>
  <c r="M92" i="2"/>
  <c r="R91" i="32"/>
  <c r="G90" i="45" s="1"/>
  <c r="AB91" i="32"/>
  <c r="X54" i="34" s="1"/>
  <c r="E91" i="21" s="1"/>
  <c r="D91" i="7"/>
  <c r="AC91" i="32"/>
  <c r="G91" i="32"/>
  <c r="M91" i="2"/>
  <c r="C70" i="7"/>
  <c r="J70" i="32"/>
  <c r="E69" i="45" s="1"/>
  <c r="Z70" i="32"/>
  <c r="O70" i="32"/>
  <c r="D70" i="32"/>
  <c r="T70" i="32"/>
  <c r="U70" i="32"/>
  <c r="AC70" i="32"/>
  <c r="B70" i="7"/>
  <c r="M70" i="2"/>
  <c r="N70" i="32"/>
  <c r="F69" i="45" s="1"/>
  <c r="C70" i="32"/>
  <c r="S70" i="32"/>
  <c r="H70" i="32"/>
  <c r="X70" i="32"/>
  <c r="F70" i="7"/>
  <c r="D70" i="7"/>
  <c r="I70" i="32"/>
  <c r="B70" i="32"/>
  <c r="C69" i="45" s="1"/>
  <c r="R70" i="32"/>
  <c r="G69" i="45" s="1"/>
  <c r="G70" i="32"/>
  <c r="W70" i="32"/>
  <c r="L70" i="32"/>
  <c r="AB70" i="32"/>
  <c r="X33" i="34" s="1"/>
  <c r="E70" i="21" s="1"/>
  <c r="Y70" i="32"/>
  <c r="Q70" i="32"/>
  <c r="AA70" i="32"/>
  <c r="E70" i="7"/>
  <c r="F70" i="32"/>
  <c r="D69" i="45" s="1"/>
  <c r="P70" i="32"/>
  <c r="V70" i="32"/>
  <c r="H69" i="45" s="1"/>
  <c r="E70" i="32"/>
  <c r="K70" i="32"/>
  <c r="M70" i="32"/>
  <c r="G70" i="7"/>
  <c r="L49" i="3"/>
  <c r="D89" i="41"/>
  <c r="G79" i="3"/>
  <c r="O79" i="3" s="1"/>
  <c r="O79" i="2"/>
  <c r="E76" i="3"/>
  <c r="K76" i="3"/>
  <c r="K77" i="3"/>
  <c r="C116" i="41"/>
  <c r="K58" i="3"/>
  <c r="K59" i="3"/>
  <c r="C98" i="41"/>
  <c r="C47" i="41"/>
  <c r="E7" i="3"/>
  <c r="C114" i="41"/>
  <c r="E74" i="3"/>
  <c r="K74" i="3"/>
  <c r="K75" i="3"/>
  <c r="G60" i="3"/>
  <c r="O60" i="3" s="1"/>
  <c r="O60" i="2"/>
  <c r="M8" i="2"/>
  <c r="D8" i="7"/>
  <c r="E43" i="8" s="1"/>
  <c r="J8" i="32"/>
  <c r="E8" i="7"/>
  <c r="C8" i="7"/>
  <c r="D43" i="8" s="1"/>
  <c r="R8" i="32"/>
  <c r="N8" i="32"/>
  <c r="Z8" i="32"/>
  <c r="G8" i="7"/>
  <c r="V8" i="32"/>
  <c r="F8" i="32"/>
  <c r="B8" i="32"/>
  <c r="B8" i="7"/>
  <c r="F8" i="7"/>
  <c r="K50" i="3"/>
  <c r="C90" i="41"/>
  <c r="C120" i="41"/>
  <c r="K80" i="3"/>
  <c r="E80" i="3"/>
  <c r="L57" i="3"/>
  <c r="D97" i="41"/>
  <c r="C51" i="41"/>
  <c r="K11" i="3"/>
  <c r="E11" i="3"/>
  <c r="C50" i="41"/>
  <c r="K10" i="3"/>
  <c r="E29" i="7"/>
  <c r="R29" i="32"/>
  <c r="F29" i="32"/>
  <c r="D29" i="7"/>
  <c r="J29" i="32"/>
  <c r="V29" i="32"/>
  <c r="C29" i="7"/>
  <c r="B29" i="7"/>
  <c r="N29" i="32"/>
  <c r="B29" i="32"/>
  <c r="F29" i="7"/>
  <c r="Z29" i="32"/>
  <c r="G29" i="7"/>
  <c r="C95" i="41"/>
  <c r="E55" i="3"/>
  <c r="K55" i="3"/>
  <c r="F78" i="32"/>
  <c r="D77" i="45" s="1"/>
  <c r="V78" i="32"/>
  <c r="H77" i="45" s="1"/>
  <c r="K78" i="32"/>
  <c r="AA78" i="32"/>
  <c r="P78" i="32"/>
  <c r="E78" i="32"/>
  <c r="AC78" i="32"/>
  <c r="Q78" i="32"/>
  <c r="J78" i="32"/>
  <c r="E77" i="45" s="1"/>
  <c r="Z78" i="32"/>
  <c r="O78" i="32"/>
  <c r="D78" i="32"/>
  <c r="T78" i="32"/>
  <c r="U78" i="32"/>
  <c r="E78" i="7"/>
  <c r="B78" i="7"/>
  <c r="R78" i="32"/>
  <c r="G77" i="45" s="1"/>
  <c r="W78" i="32"/>
  <c r="AB78" i="32"/>
  <c r="X41" i="34" s="1"/>
  <c r="E78" i="21" s="1"/>
  <c r="I78" i="32"/>
  <c r="D78" i="7"/>
  <c r="E113" i="8" s="1"/>
  <c r="S78" i="32"/>
  <c r="C78" i="32"/>
  <c r="H78" i="32"/>
  <c r="Y78" i="32"/>
  <c r="F78" i="7"/>
  <c r="N78" i="32"/>
  <c r="F77" i="45" s="1"/>
  <c r="C78" i="7"/>
  <c r="B78" i="32"/>
  <c r="C77" i="45" s="1"/>
  <c r="G78" i="32"/>
  <c r="L78" i="32"/>
  <c r="M78" i="32"/>
  <c r="G78" i="7"/>
  <c r="X78" i="32"/>
  <c r="C93" i="41"/>
  <c r="E53" i="3"/>
  <c r="C125" i="41"/>
  <c r="E85" i="3"/>
  <c r="C66" i="41"/>
  <c r="K26" i="3"/>
  <c r="G91" i="3"/>
  <c r="H91" i="3" s="1"/>
  <c r="O91" i="2"/>
  <c r="E34" i="7"/>
  <c r="V34" i="32"/>
  <c r="Z34" i="32"/>
  <c r="F34" i="7"/>
  <c r="N34" i="32"/>
  <c r="J34" i="32"/>
  <c r="C34" i="7"/>
  <c r="D34" i="7"/>
  <c r="E69" i="8" s="1"/>
  <c r="M34" i="2"/>
  <c r="R34" i="32"/>
  <c r="F34" i="32"/>
  <c r="B34" i="7"/>
  <c r="B34" i="32"/>
  <c r="G34" i="7"/>
  <c r="C122" i="41"/>
  <c r="E82" i="3"/>
  <c r="K82" i="3"/>
  <c r="K83" i="3"/>
  <c r="C127" i="41"/>
  <c r="K87" i="3"/>
  <c r="E87" i="3"/>
  <c r="G92" i="3"/>
  <c r="O92" i="2"/>
  <c r="G57" i="7"/>
  <c r="H92" i="8" s="1"/>
  <c r="C57" i="32"/>
  <c r="S57" i="32"/>
  <c r="I57" i="32"/>
  <c r="Y57" i="32"/>
  <c r="C57" i="7"/>
  <c r="D92" i="8" s="1"/>
  <c r="G57" i="32"/>
  <c r="W57" i="32"/>
  <c r="M57" i="32"/>
  <c r="AC57" i="32"/>
  <c r="K57" i="32"/>
  <c r="AA57" i="32"/>
  <c r="Q57" i="32"/>
  <c r="U57" i="32"/>
  <c r="B57" i="32"/>
  <c r="C56" i="45" s="1"/>
  <c r="R57" i="32"/>
  <c r="G56" i="45" s="1"/>
  <c r="T57" i="32"/>
  <c r="AB57" i="32"/>
  <c r="X20" i="34" s="1"/>
  <c r="E57" i="21" s="1"/>
  <c r="E57" i="7"/>
  <c r="F92" i="8" s="1"/>
  <c r="O57" i="32"/>
  <c r="F57" i="32"/>
  <c r="D56" i="45" s="1"/>
  <c r="V57" i="32"/>
  <c r="H56" i="45" s="1"/>
  <c r="H57" i="32"/>
  <c r="D57" i="7"/>
  <c r="E92" i="8" s="1"/>
  <c r="F57" i="7"/>
  <c r="G92" i="8" s="1"/>
  <c r="J57" i="32"/>
  <c r="E56" i="45" s="1"/>
  <c r="X57" i="32"/>
  <c r="E57" i="32"/>
  <c r="N57" i="32"/>
  <c r="F56" i="45" s="1"/>
  <c r="L57" i="32"/>
  <c r="P57" i="32"/>
  <c r="Z57" i="32"/>
  <c r="B57" i="7"/>
  <c r="D57" i="32"/>
  <c r="L89" i="3"/>
  <c r="D128" i="41"/>
  <c r="C54" i="41"/>
  <c r="K14" i="3"/>
  <c r="K15" i="3"/>
  <c r="C94" i="41"/>
  <c r="E54" i="3"/>
  <c r="K54" i="3"/>
  <c r="K86" i="3"/>
  <c r="E86" i="3"/>
  <c r="C126" i="41"/>
  <c r="G87" i="3"/>
  <c r="O87" i="3" s="1"/>
  <c r="O87" i="2"/>
  <c r="C63" i="41"/>
  <c r="K23" i="3"/>
  <c r="B66" i="7"/>
  <c r="C101" i="8" s="1"/>
  <c r="F66" i="7"/>
  <c r="G101" i="8" s="1"/>
  <c r="B66" i="32"/>
  <c r="C65" i="45" s="1"/>
  <c r="R66" i="32"/>
  <c r="G65" i="45" s="1"/>
  <c r="G66" i="32"/>
  <c r="W66" i="32"/>
  <c r="L66" i="32"/>
  <c r="AB66" i="32"/>
  <c r="X29" i="34" s="1"/>
  <c r="E66" i="21" s="1"/>
  <c r="AC66" i="32"/>
  <c r="I66" i="32"/>
  <c r="F66" i="32"/>
  <c r="D65" i="45" s="1"/>
  <c r="V66" i="32"/>
  <c r="H65" i="45" s="1"/>
  <c r="K66" i="32"/>
  <c r="AA66" i="32"/>
  <c r="P66" i="32"/>
  <c r="E66" i="32"/>
  <c r="C66" i="7"/>
  <c r="D101" i="8" s="1"/>
  <c r="Q66" i="32"/>
  <c r="J66" i="32"/>
  <c r="E65" i="45" s="1"/>
  <c r="Z66" i="32"/>
  <c r="O66" i="32"/>
  <c r="D66" i="32"/>
  <c r="T66" i="32"/>
  <c r="U66" i="32"/>
  <c r="G66" i="7"/>
  <c r="H101" i="8" s="1"/>
  <c r="D66" i="7"/>
  <c r="S66" i="32"/>
  <c r="R65" i="45" s="1"/>
  <c r="E66" i="7"/>
  <c r="F101" i="8" s="1"/>
  <c r="H66" i="32"/>
  <c r="Y66" i="32"/>
  <c r="N66" i="32"/>
  <c r="F65" i="45" s="1"/>
  <c r="X66" i="32"/>
  <c r="C66" i="32"/>
  <c r="M66" i="32"/>
  <c r="N77" i="7"/>
  <c r="G112" i="8"/>
  <c r="G49" i="3"/>
  <c r="O49" i="2"/>
  <c r="M46" i="2"/>
  <c r="C46" i="7"/>
  <c r="G46" i="7"/>
  <c r="M47" i="2"/>
  <c r="C46" i="32"/>
  <c r="S46" i="32"/>
  <c r="I46" i="32"/>
  <c r="Y46" i="32"/>
  <c r="J46" i="32"/>
  <c r="E45" i="45" s="1"/>
  <c r="Z46" i="32"/>
  <c r="AB46" i="32"/>
  <c r="X9" i="34" s="1"/>
  <c r="E46" i="21" s="1"/>
  <c r="F46" i="7"/>
  <c r="G46" i="32"/>
  <c r="W46" i="32"/>
  <c r="M46" i="32"/>
  <c r="AC46" i="32"/>
  <c r="N46" i="32"/>
  <c r="F45" i="45" s="1"/>
  <c r="H46" i="32"/>
  <c r="P46" i="32"/>
  <c r="D46" i="32"/>
  <c r="K46" i="32"/>
  <c r="AA46" i="32"/>
  <c r="Q46" i="32"/>
  <c r="B46" i="32"/>
  <c r="C45" i="45" s="1"/>
  <c r="R46" i="32"/>
  <c r="G45" i="45" s="1"/>
  <c r="X46" i="32"/>
  <c r="T46" i="32"/>
  <c r="E46" i="7"/>
  <c r="E46" i="32"/>
  <c r="L46" i="32"/>
  <c r="V46" i="32"/>
  <c r="H45" i="45" s="1"/>
  <c r="U46" i="32"/>
  <c r="D46" i="7"/>
  <c r="O46" i="32"/>
  <c r="F46" i="32"/>
  <c r="D45" i="45" s="1"/>
  <c r="B46" i="7"/>
  <c r="G20" i="3"/>
  <c r="O20" i="2"/>
  <c r="E32" i="3"/>
  <c r="L32" i="3"/>
  <c r="D72" i="41"/>
  <c r="L75" i="3"/>
  <c r="D115" i="41"/>
  <c r="L76" i="3"/>
  <c r="E75" i="3"/>
  <c r="O19" i="2"/>
  <c r="G19" i="3"/>
  <c r="M39" i="2"/>
  <c r="E39" i="7"/>
  <c r="J39" i="32"/>
  <c r="F39" i="32"/>
  <c r="F39" i="7"/>
  <c r="G39" i="7"/>
  <c r="Z39" i="32"/>
  <c r="V39" i="32"/>
  <c r="D39" i="7"/>
  <c r="E74" i="8" s="1"/>
  <c r="R39" i="32"/>
  <c r="B39" i="32"/>
  <c r="N39" i="32"/>
  <c r="C39" i="7"/>
  <c r="B39" i="7"/>
  <c r="D71" i="41"/>
  <c r="L31" i="3"/>
  <c r="E31" i="3"/>
  <c r="O77" i="2"/>
  <c r="G77" i="3"/>
  <c r="H77" i="3" s="1"/>
  <c r="O78" i="2"/>
  <c r="L18" i="3"/>
  <c r="E18" i="3"/>
  <c r="D58" i="41"/>
  <c r="L21" i="3"/>
  <c r="D61" i="41"/>
  <c r="E21" i="3"/>
  <c r="M43" i="2"/>
  <c r="E43" i="7"/>
  <c r="M44" i="2"/>
  <c r="J43" i="32"/>
  <c r="F43" i="32"/>
  <c r="F43" i="7"/>
  <c r="Z43" i="32"/>
  <c r="V43" i="32"/>
  <c r="D43" i="7"/>
  <c r="E78" i="8" s="1"/>
  <c r="B43" i="32"/>
  <c r="N43" i="32"/>
  <c r="C43" i="7"/>
  <c r="B43" i="7"/>
  <c r="G43" i="7"/>
  <c r="R43" i="32"/>
  <c r="G83" i="3"/>
  <c r="O83" i="2"/>
  <c r="O84" i="2"/>
  <c r="G15" i="7"/>
  <c r="M15" i="2"/>
  <c r="M16" i="2"/>
  <c r="C15" i="7"/>
  <c r="B15" i="32"/>
  <c r="N15" i="32"/>
  <c r="F15" i="7"/>
  <c r="R15" i="32"/>
  <c r="D15" i="7"/>
  <c r="E50" i="8" s="1"/>
  <c r="J15" i="32"/>
  <c r="F15" i="32"/>
  <c r="B15" i="7"/>
  <c r="E15" i="7"/>
  <c r="V15" i="32"/>
  <c r="Z15" i="32"/>
  <c r="L15" i="3"/>
  <c r="L16" i="3"/>
  <c r="D55" i="41"/>
  <c r="E15" i="3"/>
  <c r="D53" i="41"/>
  <c r="E13" i="3"/>
  <c r="L13" i="3"/>
  <c r="E25" i="7"/>
  <c r="F60" i="8" s="1"/>
  <c r="R25" i="32"/>
  <c r="V25" i="32"/>
  <c r="D25" i="7"/>
  <c r="E60" i="8" s="1"/>
  <c r="F25" i="7"/>
  <c r="G60" i="8" s="1"/>
  <c r="J25" i="32"/>
  <c r="F25" i="32"/>
  <c r="C25" i="7"/>
  <c r="D60" i="8" s="1"/>
  <c r="B25" i="32"/>
  <c r="Z25" i="32"/>
  <c r="B25" i="7"/>
  <c r="G25" i="7"/>
  <c r="H60" i="8" s="1"/>
  <c r="N25" i="32"/>
  <c r="C27" i="7"/>
  <c r="G27" i="7"/>
  <c r="Z27" i="32"/>
  <c r="V27" i="32"/>
  <c r="B27" i="7"/>
  <c r="J27" i="32"/>
  <c r="B27" i="32"/>
  <c r="F27" i="7"/>
  <c r="E27" i="7"/>
  <c r="F27" i="32"/>
  <c r="R27" i="32"/>
  <c r="N27" i="32"/>
  <c r="M27" i="2"/>
  <c r="D27" i="7"/>
  <c r="E62" i="8" s="1"/>
  <c r="D77" i="41"/>
  <c r="L37" i="3"/>
  <c r="E37" i="3"/>
  <c r="G73" i="3"/>
  <c r="H73" i="3" s="1"/>
  <c r="O73" i="2"/>
  <c r="O74" i="2"/>
  <c r="G63" i="3"/>
  <c r="O63" i="2"/>
  <c r="L65" i="3"/>
  <c r="D105" i="41"/>
  <c r="E65" i="3"/>
  <c r="L66" i="3"/>
  <c r="L43" i="3"/>
  <c r="D83" i="41"/>
  <c r="L44" i="3"/>
  <c r="E43" i="3"/>
  <c r="G36" i="3"/>
  <c r="O36" i="2"/>
  <c r="B42" i="7"/>
  <c r="F42" i="7"/>
  <c r="F42" i="32"/>
  <c r="R42" i="32"/>
  <c r="G42" i="7"/>
  <c r="M42" i="2"/>
  <c r="V42" i="32"/>
  <c r="J42" i="32"/>
  <c r="E42" i="7"/>
  <c r="N42" i="32"/>
  <c r="Z42" i="32"/>
  <c r="D42" i="7"/>
  <c r="E77" i="8" s="1"/>
  <c r="C42" i="7"/>
  <c r="B42" i="32"/>
  <c r="M61" i="2"/>
  <c r="D61" i="7"/>
  <c r="J61" i="32"/>
  <c r="E60" i="45" s="1"/>
  <c r="Z61" i="32"/>
  <c r="O61" i="32"/>
  <c r="D61" i="32"/>
  <c r="T61" i="32"/>
  <c r="E61" i="32"/>
  <c r="C61" i="7"/>
  <c r="B61" i="7"/>
  <c r="K61" i="32"/>
  <c r="Q61" i="32"/>
  <c r="N61" i="32"/>
  <c r="F60" i="45" s="1"/>
  <c r="C61" i="32"/>
  <c r="N60" i="45" s="1"/>
  <c r="S61" i="32"/>
  <c r="R60" i="45" s="1"/>
  <c r="H61" i="32"/>
  <c r="X61" i="32"/>
  <c r="I61" i="32"/>
  <c r="U61" i="32"/>
  <c r="F61" i="7"/>
  <c r="F61" i="32"/>
  <c r="D60" i="45" s="1"/>
  <c r="AA61" i="32"/>
  <c r="E61" i="7"/>
  <c r="B61" i="32"/>
  <c r="C60" i="45" s="1"/>
  <c r="R61" i="32"/>
  <c r="G60" i="45" s="1"/>
  <c r="G61" i="32"/>
  <c r="W61" i="32"/>
  <c r="L61" i="32"/>
  <c r="AB61" i="32"/>
  <c r="X24" i="34" s="1"/>
  <c r="Y61" i="32"/>
  <c r="M61" i="32"/>
  <c r="G61" i="7"/>
  <c r="V61" i="32"/>
  <c r="H60" i="45" s="1"/>
  <c r="P61" i="32"/>
  <c r="AC61" i="32"/>
  <c r="M14" i="2"/>
  <c r="D14" i="7"/>
  <c r="E49" i="8" s="1"/>
  <c r="B14" i="32"/>
  <c r="E14" i="7"/>
  <c r="C14" i="7"/>
  <c r="F14" i="32"/>
  <c r="R14" i="32"/>
  <c r="G14" i="7"/>
  <c r="V14" i="32"/>
  <c r="J14" i="32"/>
  <c r="B14" i="7"/>
  <c r="F14" i="7"/>
  <c r="N14" i="32"/>
  <c r="Z14" i="32"/>
  <c r="D133" i="41"/>
  <c r="L94" i="3"/>
  <c r="L93" i="3"/>
  <c r="L106" i="3"/>
  <c r="E93" i="3"/>
  <c r="D111" i="41"/>
  <c r="L72" i="3"/>
  <c r="L71" i="3"/>
  <c r="E71" i="3"/>
  <c r="P35" i="2"/>
  <c r="P17" i="2"/>
  <c r="L22" i="3"/>
  <c r="D62" i="41"/>
  <c r="E22" i="3"/>
  <c r="C32" i="7"/>
  <c r="G32" i="7"/>
  <c r="J32" i="32"/>
  <c r="D32" i="7"/>
  <c r="F32" i="7"/>
  <c r="N32" i="32"/>
  <c r="Z32" i="32"/>
  <c r="B32" i="7"/>
  <c r="M32" i="2"/>
  <c r="V32" i="32"/>
  <c r="E32" i="7"/>
  <c r="F32" i="32"/>
  <c r="R32" i="32"/>
  <c r="B32" i="32"/>
  <c r="M75" i="2"/>
  <c r="B75" i="7"/>
  <c r="F75" i="7"/>
  <c r="M76" i="2"/>
  <c r="B75" i="32"/>
  <c r="C74" i="45" s="1"/>
  <c r="R75" i="32"/>
  <c r="G74" i="45" s="1"/>
  <c r="G75" i="32"/>
  <c r="W75" i="32"/>
  <c r="L75" i="32"/>
  <c r="AB75" i="32"/>
  <c r="X38" i="34" s="1"/>
  <c r="E75" i="21" s="1"/>
  <c r="Q75" i="32"/>
  <c r="U75" i="32"/>
  <c r="H75" i="32"/>
  <c r="AC75" i="32"/>
  <c r="F75" i="32"/>
  <c r="D74" i="45" s="1"/>
  <c r="V75" i="32"/>
  <c r="H74" i="45" s="1"/>
  <c r="K75" i="32"/>
  <c r="P74" i="45" s="1"/>
  <c r="AA75" i="32"/>
  <c r="P75" i="32"/>
  <c r="I75" i="32"/>
  <c r="C75" i="7"/>
  <c r="D75" i="7"/>
  <c r="N75" i="32"/>
  <c r="F74" i="45" s="1"/>
  <c r="S75" i="32"/>
  <c r="M75" i="32"/>
  <c r="J75" i="32"/>
  <c r="E74" i="45" s="1"/>
  <c r="Z75" i="32"/>
  <c r="O75" i="32"/>
  <c r="D75" i="32"/>
  <c r="T75" i="32"/>
  <c r="Y75" i="32"/>
  <c r="G75" i="7"/>
  <c r="E75" i="7"/>
  <c r="C75" i="32"/>
  <c r="X75" i="32"/>
  <c r="E75" i="32"/>
  <c r="O75" i="2"/>
  <c r="G75" i="3"/>
  <c r="H75" i="3" s="1"/>
  <c r="O76" i="2"/>
  <c r="D31" i="7"/>
  <c r="E66" i="8" s="1"/>
  <c r="J31" i="32"/>
  <c r="F31" i="32"/>
  <c r="E31" i="7"/>
  <c r="G31" i="7"/>
  <c r="Z31" i="32"/>
  <c r="V31" i="32"/>
  <c r="B31" i="7"/>
  <c r="C31" i="7"/>
  <c r="B31" i="32"/>
  <c r="N31" i="32"/>
  <c r="F31" i="7"/>
  <c r="M31" i="2"/>
  <c r="R31" i="32"/>
  <c r="D117" i="41"/>
  <c r="L77" i="3"/>
  <c r="E77" i="3"/>
  <c r="L78" i="3"/>
  <c r="D18" i="7"/>
  <c r="E53" i="8" s="1"/>
  <c r="M18" i="2"/>
  <c r="V18" i="32"/>
  <c r="Z18" i="32"/>
  <c r="F18" i="7"/>
  <c r="N18" i="32"/>
  <c r="E18" i="7"/>
  <c r="C18" i="7"/>
  <c r="B18" i="32"/>
  <c r="G18" i="7"/>
  <c r="J18" i="32"/>
  <c r="F18" i="32"/>
  <c r="R18" i="32"/>
  <c r="B18" i="7"/>
  <c r="L40" i="3"/>
  <c r="D80" i="41"/>
  <c r="G58" i="32"/>
  <c r="W58" i="32"/>
  <c r="M58" i="32"/>
  <c r="AC58" i="32"/>
  <c r="N58" i="32"/>
  <c r="F57" i="45" s="1"/>
  <c r="H58" i="32"/>
  <c r="P58" i="32"/>
  <c r="F58" i="7"/>
  <c r="I58" i="32"/>
  <c r="J58" i="32"/>
  <c r="E57" i="45" s="1"/>
  <c r="B58" i="7"/>
  <c r="M58" i="2"/>
  <c r="K58" i="32"/>
  <c r="AA58" i="32"/>
  <c r="Q58" i="32"/>
  <c r="B58" i="32"/>
  <c r="C57" i="45" s="1"/>
  <c r="R58" i="32"/>
  <c r="G57" i="45" s="1"/>
  <c r="X58" i="32"/>
  <c r="D58" i="32"/>
  <c r="C58" i="7"/>
  <c r="E58" i="7"/>
  <c r="S58" i="32"/>
  <c r="Z58" i="32"/>
  <c r="D58" i="7"/>
  <c r="O58" i="32"/>
  <c r="E58" i="32"/>
  <c r="U58" i="32"/>
  <c r="F58" i="32"/>
  <c r="D57" i="45" s="1"/>
  <c r="V58" i="32"/>
  <c r="H57" i="45" s="1"/>
  <c r="L58" i="32"/>
  <c r="T58" i="32"/>
  <c r="G58" i="7"/>
  <c r="C58" i="32"/>
  <c r="Y58" i="32"/>
  <c r="AB58" i="32"/>
  <c r="X21" i="34" s="1"/>
  <c r="E58" i="21" s="1"/>
  <c r="M59" i="2"/>
  <c r="O21" i="2"/>
  <c r="G21" i="3"/>
  <c r="G9" i="3"/>
  <c r="H9" i="3" s="1"/>
  <c r="O9" i="2"/>
  <c r="O10" i="2"/>
  <c r="G51" i="3"/>
  <c r="H51" i="3" s="1"/>
  <c r="O51" i="2"/>
  <c r="O52" i="2"/>
  <c r="L23" i="3"/>
  <c r="E23" i="3"/>
  <c r="D63" i="41"/>
  <c r="L24" i="3"/>
  <c r="L26" i="3"/>
  <c r="D66" i="41"/>
  <c r="E26" i="3"/>
  <c r="O13" i="2"/>
  <c r="G13" i="3"/>
  <c r="H13" i="3" s="1"/>
  <c r="L33" i="3"/>
  <c r="D73" i="41"/>
  <c r="E33" i="3"/>
  <c r="L34" i="3"/>
  <c r="D75" i="41"/>
  <c r="L35" i="3"/>
  <c r="E35" i="3"/>
  <c r="B28" i="7"/>
  <c r="F28" i="7"/>
  <c r="N28" i="32"/>
  <c r="Z28" i="32"/>
  <c r="G28" i="7"/>
  <c r="M29" i="2"/>
  <c r="C28" i="7"/>
  <c r="F28" i="32"/>
  <c r="B28" i="32"/>
  <c r="E28" i="7"/>
  <c r="M28" i="2"/>
  <c r="J28" i="32"/>
  <c r="V28" i="32"/>
  <c r="R28" i="32"/>
  <c r="D28" i="7"/>
  <c r="E63" i="8" s="1"/>
  <c r="D68" i="41"/>
  <c r="E28" i="3"/>
  <c r="L28" i="3"/>
  <c r="L29" i="3"/>
  <c r="D81" i="41"/>
  <c r="E41" i="3"/>
  <c r="L41" i="3"/>
  <c r="G37" i="3"/>
  <c r="H37" i="3" s="1"/>
  <c r="O37" i="2"/>
  <c r="D12" i="7"/>
  <c r="M12" i="2"/>
  <c r="J12" i="32"/>
  <c r="E12" i="7"/>
  <c r="G12" i="7"/>
  <c r="N12" i="32"/>
  <c r="Z12" i="32"/>
  <c r="C12" i="7"/>
  <c r="F12" i="32"/>
  <c r="B12" i="32"/>
  <c r="B12" i="7"/>
  <c r="R12" i="32"/>
  <c r="F12" i="7"/>
  <c r="V12" i="32"/>
  <c r="M64" i="2"/>
  <c r="N63" i="32"/>
  <c r="F62" i="45" s="1"/>
  <c r="C63" i="32"/>
  <c r="S63" i="32"/>
  <c r="H63" i="32"/>
  <c r="X63" i="32"/>
  <c r="C63" i="7"/>
  <c r="AC63" i="32"/>
  <c r="F63" i="7"/>
  <c r="J63" i="32"/>
  <c r="E62" i="45" s="1"/>
  <c r="O63" i="32"/>
  <c r="Y63" i="32"/>
  <c r="B63" i="32"/>
  <c r="C62" i="45" s="1"/>
  <c r="R63" i="32"/>
  <c r="G62" i="45" s="1"/>
  <c r="G63" i="32"/>
  <c r="W63" i="32"/>
  <c r="L63" i="32"/>
  <c r="AB63" i="32"/>
  <c r="X26" i="34" s="1"/>
  <c r="E63" i="21" s="1"/>
  <c r="Q63" i="32"/>
  <c r="E63" i="32"/>
  <c r="M63" i="32"/>
  <c r="D63" i="7"/>
  <c r="M63" i="2"/>
  <c r="D63" i="32"/>
  <c r="G63" i="7"/>
  <c r="F63" i="32"/>
  <c r="D62" i="45" s="1"/>
  <c r="V63" i="32"/>
  <c r="H62" i="45" s="1"/>
  <c r="K63" i="32"/>
  <c r="AA63" i="32"/>
  <c r="P63" i="32"/>
  <c r="I63" i="32"/>
  <c r="E63" i="7"/>
  <c r="U63" i="32"/>
  <c r="Z63" i="32"/>
  <c r="T63" i="32"/>
  <c r="B63" i="7"/>
  <c r="L62" i="3"/>
  <c r="D102" i="41"/>
  <c r="E62" i="3"/>
  <c r="D104" i="41"/>
  <c r="L64" i="3"/>
  <c r="E64" i="3"/>
  <c r="D78" i="41"/>
  <c r="L38" i="3"/>
  <c r="E38" i="3"/>
  <c r="D86" i="41"/>
  <c r="E46" i="3"/>
  <c r="L46" i="3"/>
  <c r="O71" i="2"/>
  <c r="G71" i="3"/>
  <c r="H71" i="3" s="1"/>
  <c r="O72" i="2"/>
  <c r="M93" i="2"/>
  <c r="C93" i="7"/>
  <c r="G93" i="7"/>
  <c r="M94" i="2"/>
  <c r="J93" i="32"/>
  <c r="E92" i="45" s="1"/>
  <c r="Z93" i="32"/>
  <c r="O93" i="32"/>
  <c r="D93" i="32"/>
  <c r="T93" i="32"/>
  <c r="F93" i="7"/>
  <c r="B93" i="7"/>
  <c r="U93" i="32"/>
  <c r="F93" i="32"/>
  <c r="D92" i="45" s="1"/>
  <c r="V93" i="32"/>
  <c r="H92" i="45" s="1"/>
  <c r="K93" i="32"/>
  <c r="Q93" i="32"/>
  <c r="N93" i="32"/>
  <c r="F92" i="45" s="1"/>
  <c r="C93" i="32"/>
  <c r="S93" i="32"/>
  <c r="H93" i="32"/>
  <c r="X93" i="32"/>
  <c r="I93" i="32"/>
  <c r="M93" i="32"/>
  <c r="AA93" i="32"/>
  <c r="D93" i="7"/>
  <c r="B93" i="32"/>
  <c r="C92" i="45" s="1"/>
  <c r="R93" i="32"/>
  <c r="G92" i="45" s="1"/>
  <c r="G93" i="32"/>
  <c r="O92" i="45" s="1"/>
  <c r="W93" i="32"/>
  <c r="S92" i="45" s="1"/>
  <c r="L93" i="32"/>
  <c r="AB93" i="32"/>
  <c r="X56" i="34" s="1"/>
  <c r="E93" i="21" s="1"/>
  <c r="Y93" i="32"/>
  <c r="AC93" i="32"/>
  <c r="E93" i="32"/>
  <c r="P93" i="32"/>
  <c r="E93" i="7"/>
  <c r="G22" i="3"/>
  <c r="H22" i="3" s="1"/>
  <c r="O22" i="2"/>
  <c r="G32" i="3"/>
  <c r="H32" i="3" s="1"/>
  <c r="O32" i="2"/>
  <c r="M19" i="2"/>
  <c r="C19" i="7"/>
  <c r="G19" i="7"/>
  <c r="J19" i="32"/>
  <c r="F19" i="32"/>
  <c r="F19" i="7"/>
  <c r="Z19" i="32"/>
  <c r="V19" i="32"/>
  <c r="E19" i="7"/>
  <c r="B19" i="32"/>
  <c r="N19" i="32"/>
  <c r="B19" i="7"/>
  <c r="R19" i="32"/>
  <c r="D19" i="7"/>
  <c r="E54" i="8" s="1"/>
  <c r="L39" i="3"/>
  <c r="E39" i="3"/>
  <c r="D79" i="41"/>
  <c r="O40" i="2"/>
  <c r="G40" i="3"/>
  <c r="G58" i="3"/>
  <c r="O58" i="2"/>
  <c r="O59" i="2"/>
  <c r="E21" i="7"/>
  <c r="F56" i="8" s="1"/>
  <c r="J21" i="32"/>
  <c r="V21" i="32"/>
  <c r="C21" i="7"/>
  <c r="D56" i="8" s="1"/>
  <c r="F21" i="32"/>
  <c r="Z21" i="32"/>
  <c r="B21" i="7"/>
  <c r="G21" i="7"/>
  <c r="H56" i="8" s="1"/>
  <c r="D21" i="7"/>
  <c r="E56" i="8" s="1"/>
  <c r="B21" i="32"/>
  <c r="N21" i="32"/>
  <c r="F21" i="7"/>
  <c r="G56" i="8" s="1"/>
  <c r="R21" i="32"/>
  <c r="M51" i="2"/>
  <c r="B51" i="7"/>
  <c r="C86" i="8" s="1"/>
  <c r="F51" i="7"/>
  <c r="G86" i="8" s="1"/>
  <c r="O51" i="32"/>
  <c r="E51" i="32"/>
  <c r="U51" i="32"/>
  <c r="F51" i="32"/>
  <c r="D50" i="45" s="1"/>
  <c r="V51" i="32"/>
  <c r="H50" i="45" s="1"/>
  <c r="P51" i="32"/>
  <c r="X51" i="32"/>
  <c r="D51" i="7"/>
  <c r="B51" i="32"/>
  <c r="C50" i="45" s="1"/>
  <c r="C51" i="32"/>
  <c r="S51" i="32"/>
  <c r="I51" i="32"/>
  <c r="Y51" i="32"/>
  <c r="J51" i="32"/>
  <c r="E50" i="45" s="1"/>
  <c r="Z51" i="32"/>
  <c r="D51" i="32"/>
  <c r="C51" i="7"/>
  <c r="K51" i="32"/>
  <c r="Q51" i="32"/>
  <c r="AB51" i="32"/>
  <c r="X14" i="34" s="1"/>
  <c r="E51" i="21" s="1"/>
  <c r="G51" i="32"/>
  <c r="W51" i="32"/>
  <c r="M51" i="32"/>
  <c r="AC51" i="32"/>
  <c r="N51" i="32"/>
  <c r="F50" i="45" s="1"/>
  <c r="L51" i="32"/>
  <c r="T51" i="32"/>
  <c r="G51" i="7"/>
  <c r="AA51" i="32"/>
  <c r="E51" i="7"/>
  <c r="H51" i="32"/>
  <c r="R51" i="32"/>
  <c r="G50" i="45" s="1"/>
  <c r="L84" i="3"/>
  <c r="L83" i="3"/>
  <c r="D123" i="41"/>
  <c r="E83" i="3"/>
  <c r="L9" i="3"/>
  <c r="D49" i="41"/>
  <c r="E9" i="3"/>
  <c r="L51" i="3"/>
  <c r="D91" i="41"/>
  <c r="L52" i="3"/>
  <c r="E51" i="3"/>
  <c r="O16" i="2"/>
  <c r="G15" i="3"/>
  <c r="H15" i="3" s="1"/>
  <c r="O15" i="2"/>
  <c r="O23" i="2"/>
  <c r="G23" i="3"/>
  <c r="H23" i="3" s="1"/>
  <c r="O24" i="2"/>
  <c r="G26" i="3"/>
  <c r="H26" i="3" s="1"/>
  <c r="O26" i="2"/>
  <c r="M13" i="2"/>
  <c r="D13" i="7"/>
  <c r="E48" i="8" s="1"/>
  <c r="Z13" i="32"/>
  <c r="E13" i="7"/>
  <c r="G13" i="7"/>
  <c r="B13" i="32"/>
  <c r="N13" i="32"/>
  <c r="V13" i="32"/>
  <c r="R13" i="32"/>
  <c r="F13" i="32"/>
  <c r="B13" i="7"/>
  <c r="J13" i="32"/>
  <c r="C13" i="7"/>
  <c r="D48" i="8" s="1"/>
  <c r="F13" i="7"/>
  <c r="G35" i="3"/>
  <c r="O35" i="3" s="1"/>
  <c r="O35" i="2"/>
  <c r="G25" i="3"/>
  <c r="O25" i="3" s="1"/>
  <c r="O25" i="2"/>
  <c r="G27" i="3"/>
  <c r="O27" i="2"/>
  <c r="O41" i="2"/>
  <c r="G41" i="3"/>
  <c r="H41" i="3" s="1"/>
  <c r="F37" i="7"/>
  <c r="G72" i="8" s="1"/>
  <c r="B37" i="7"/>
  <c r="R37" i="32"/>
  <c r="F37" i="32"/>
  <c r="D37" i="7"/>
  <c r="E72" i="8" s="1"/>
  <c r="J37" i="32"/>
  <c r="V37" i="32"/>
  <c r="E37" i="7"/>
  <c r="F72" i="8" s="1"/>
  <c r="Z37" i="32"/>
  <c r="C37" i="7"/>
  <c r="D72" i="8" s="1"/>
  <c r="B37" i="32"/>
  <c r="N37" i="32"/>
  <c r="G37" i="7"/>
  <c r="H72" i="8" s="1"/>
  <c r="D90" i="41"/>
  <c r="E50" i="3"/>
  <c r="L50" i="3"/>
  <c r="D52" i="41"/>
  <c r="L12" i="3"/>
  <c r="E12" i="3"/>
  <c r="B64" i="7"/>
  <c r="F64" i="7"/>
  <c r="N64" i="32"/>
  <c r="F63" i="45" s="1"/>
  <c r="C64" i="32"/>
  <c r="S64" i="32"/>
  <c r="H64" i="32"/>
  <c r="X64" i="32"/>
  <c r="Q64" i="32"/>
  <c r="G64" i="7"/>
  <c r="E64" i="7"/>
  <c r="Z64" i="32"/>
  <c r="T64" i="32"/>
  <c r="B64" i="32"/>
  <c r="C63" i="45" s="1"/>
  <c r="R64" i="32"/>
  <c r="G63" i="45" s="1"/>
  <c r="G64" i="32"/>
  <c r="W64" i="32"/>
  <c r="L64" i="32"/>
  <c r="AB64" i="32"/>
  <c r="X27" i="34" s="1"/>
  <c r="E64" i="21" s="1"/>
  <c r="E64" i="32"/>
  <c r="I64" i="32"/>
  <c r="J64" i="32"/>
  <c r="E63" i="45" s="1"/>
  <c r="O64" i="32"/>
  <c r="AC64" i="32"/>
  <c r="D64" i="7"/>
  <c r="F64" i="32"/>
  <c r="D63" i="45" s="1"/>
  <c r="V64" i="32"/>
  <c r="H63" i="45" s="1"/>
  <c r="K64" i="32"/>
  <c r="AA64" i="32"/>
  <c r="P64" i="32"/>
  <c r="M64" i="32"/>
  <c r="U64" i="32"/>
  <c r="Y64" i="32"/>
  <c r="D64" i="32"/>
  <c r="C64" i="7"/>
  <c r="G65" i="3"/>
  <c r="H65" i="3" s="1"/>
  <c r="O65" i="2"/>
  <c r="O66" i="2"/>
  <c r="G43" i="3"/>
  <c r="H43" i="3" s="1"/>
  <c r="O43" i="2"/>
  <c r="O44" i="2"/>
  <c r="O64" i="2"/>
  <c r="G64" i="3"/>
  <c r="O64" i="3" s="1"/>
  <c r="L42" i="3"/>
  <c r="D82" i="41"/>
  <c r="E42" i="3"/>
  <c r="O61" i="2"/>
  <c r="G61" i="3"/>
  <c r="D54" i="41"/>
  <c r="L14" i="3"/>
  <c r="E14" i="3"/>
  <c r="B38" i="7"/>
  <c r="F38" i="7"/>
  <c r="M38" i="2"/>
  <c r="F38" i="32"/>
  <c r="R38" i="32"/>
  <c r="C38" i="7"/>
  <c r="Z38" i="32"/>
  <c r="V38" i="32"/>
  <c r="J38" i="32"/>
  <c r="G38" i="7"/>
  <c r="B38" i="32"/>
  <c r="N38" i="32"/>
  <c r="E38" i="7"/>
  <c r="D38" i="7"/>
  <c r="E73" i="8" s="1"/>
  <c r="O46" i="2"/>
  <c r="G46" i="3"/>
  <c r="H46" i="3" s="1"/>
  <c r="O47" i="2"/>
  <c r="M71" i="2"/>
  <c r="E71" i="7"/>
  <c r="F71" i="32"/>
  <c r="D70" i="45" s="1"/>
  <c r="V71" i="32"/>
  <c r="H70" i="45" s="1"/>
  <c r="K71" i="32"/>
  <c r="AA71" i="32"/>
  <c r="P71" i="32"/>
  <c r="I71" i="32"/>
  <c r="B71" i="7"/>
  <c r="U71" i="32"/>
  <c r="R71" i="32"/>
  <c r="G70" i="45" s="1"/>
  <c r="L71" i="32"/>
  <c r="E71" i="32"/>
  <c r="J71" i="32"/>
  <c r="E70" i="45" s="1"/>
  <c r="Z71" i="32"/>
  <c r="O71" i="32"/>
  <c r="D71" i="32"/>
  <c r="T71" i="32"/>
  <c r="Y71" i="32"/>
  <c r="F71" i="7"/>
  <c r="C71" i="7"/>
  <c r="B71" i="32"/>
  <c r="C70" i="45" s="1"/>
  <c r="W71" i="32"/>
  <c r="Q71" i="32"/>
  <c r="N71" i="32"/>
  <c r="F70" i="45" s="1"/>
  <c r="C71" i="32"/>
  <c r="S71" i="32"/>
  <c r="H71" i="32"/>
  <c r="X71" i="32"/>
  <c r="AC71" i="32"/>
  <c r="M71" i="32"/>
  <c r="G71" i="7"/>
  <c r="G71" i="32"/>
  <c r="AB71" i="32"/>
  <c r="X34" i="34" s="1"/>
  <c r="E71" i="21" s="1"/>
  <c r="D71" i="7"/>
  <c r="P91" i="2"/>
  <c r="H73" i="2"/>
  <c r="H83" i="2"/>
  <c r="P83" i="2" s="1"/>
  <c r="P43" i="2"/>
  <c r="M74" i="2"/>
  <c r="F73" i="32"/>
  <c r="D72" i="45" s="1"/>
  <c r="V73" i="32"/>
  <c r="H72" i="45" s="1"/>
  <c r="K73" i="32"/>
  <c r="AA73" i="32"/>
  <c r="P73" i="32"/>
  <c r="Q73" i="32"/>
  <c r="Y73" i="32"/>
  <c r="B73" i="32"/>
  <c r="C72" i="45" s="1"/>
  <c r="G73" i="32"/>
  <c r="E73" i="32"/>
  <c r="J73" i="32"/>
  <c r="E72" i="45" s="1"/>
  <c r="Z73" i="32"/>
  <c r="O73" i="32"/>
  <c r="D73" i="32"/>
  <c r="T73" i="32"/>
  <c r="E73" i="7"/>
  <c r="C73" i="7"/>
  <c r="F73" i="7"/>
  <c r="W73" i="32"/>
  <c r="I73" i="32"/>
  <c r="N73" i="32"/>
  <c r="F72" i="45" s="1"/>
  <c r="C73" i="32"/>
  <c r="S73" i="32"/>
  <c r="H73" i="32"/>
  <c r="X73" i="32"/>
  <c r="U73" i="32"/>
  <c r="G73" i="7"/>
  <c r="D73" i="7"/>
  <c r="B73" i="7"/>
  <c r="R73" i="32"/>
  <c r="G72" i="45" s="1"/>
  <c r="M50" i="2"/>
  <c r="D50" i="7"/>
  <c r="O50" i="32"/>
  <c r="E50" i="32"/>
  <c r="U50" i="32"/>
  <c r="F50" i="32"/>
  <c r="D49" i="45" s="1"/>
  <c r="V50" i="32"/>
  <c r="H49" i="45" s="1"/>
  <c r="L50" i="32"/>
  <c r="D50" i="32"/>
  <c r="F50" i="7"/>
  <c r="C50" i="32"/>
  <c r="S50" i="32"/>
  <c r="I50" i="32"/>
  <c r="Y50" i="32"/>
  <c r="J50" i="32"/>
  <c r="E49" i="45" s="1"/>
  <c r="Z50" i="32"/>
  <c r="AB50" i="32"/>
  <c r="X13" i="34" s="1"/>
  <c r="E50" i="21" s="1"/>
  <c r="E50" i="7"/>
  <c r="C50" i="7"/>
  <c r="G50" i="32"/>
  <c r="W50" i="32"/>
  <c r="M50" i="32"/>
  <c r="AC50" i="32"/>
  <c r="N50" i="32"/>
  <c r="F49" i="45" s="1"/>
  <c r="H50" i="32"/>
  <c r="P50" i="32"/>
  <c r="T50" i="32"/>
  <c r="B50" i="32"/>
  <c r="C49" i="45" s="1"/>
  <c r="B50" i="7"/>
  <c r="Q50" i="32"/>
  <c r="K50" i="32"/>
  <c r="R50" i="32"/>
  <c r="G49" i="45" s="1"/>
  <c r="AA50" i="32"/>
  <c r="X50" i="32"/>
  <c r="G50" i="7"/>
  <c r="D60" i="41"/>
  <c r="L20" i="3"/>
  <c r="M22" i="2"/>
  <c r="N22" i="32"/>
  <c r="G22" i="7"/>
  <c r="B22" i="7"/>
  <c r="V22" i="32"/>
  <c r="B22" i="32"/>
  <c r="E22" i="7"/>
  <c r="F22" i="7"/>
  <c r="D22" i="7"/>
  <c r="E57" i="8" s="1"/>
  <c r="Z22" i="32"/>
  <c r="F22" i="32"/>
  <c r="R22" i="32"/>
  <c r="C22" i="7"/>
  <c r="J22" i="32"/>
  <c r="L19" i="3"/>
  <c r="D59" i="41"/>
  <c r="E19" i="3"/>
  <c r="G39" i="3"/>
  <c r="H39" i="3" s="1"/>
  <c r="O39" i="2"/>
  <c r="O31" i="2"/>
  <c r="G31" i="3"/>
  <c r="O18" i="2"/>
  <c r="G18" i="3"/>
  <c r="O18" i="3" s="1"/>
  <c r="L58" i="3"/>
  <c r="L59" i="3"/>
  <c r="D98" i="41"/>
  <c r="E58" i="3"/>
  <c r="D65" i="7"/>
  <c r="M65" i="2"/>
  <c r="N65" i="32"/>
  <c r="F64" i="45" s="1"/>
  <c r="C65" i="32"/>
  <c r="S65" i="32"/>
  <c r="H65" i="32"/>
  <c r="X65" i="32"/>
  <c r="I65" i="32"/>
  <c r="M65" i="32"/>
  <c r="C65" i="7"/>
  <c r="O65" i="32"/>
  <c r="G65" i="7"/>
  <c r="M66" i="2"/>
  <c r="B65" i="32"/>
  <c r="C64" i="45" s="1"/>
  <c r="R65" i="32"/>
  <c r="G64" i="45" s="1"/>
  <c r="G65" i="32"/>
  <c r="W65" i="32"/>
  <c r="L65" i="32"/>
  <c r="AB65" i="32"/>
  <c r="X28" i="34" s="1"/>
  <c r="E65" i="21" s="1"/>
  <c r="Y65" i="32"/>
  <c r="AC65" i="32"/>
  <c r="E65" i="32"/>
  <c r="J65" i="32"/>
  <c r="E64" i="45" s="1"/>
  <c r="D65" i="32"/>
  <c r="U65" i="32"/>
  <c r="F65" i="32"/>
  <c r="D64" i="45" s="1"/>
  <c r="V65" i="32"/>
  <c r="H64" i="45" s="1"/>
  <c r="K65" i="32"/>
  <c r="AA65" i="32"/>
  <c r="P65" i="32"/>
  <c r="Q65" i="32"/>
  <c r="E65" i="7"/>
  <c r="B65" i="7"/>
  <c r="Z65" i="32"/>
  <c r="T65" i="32"/>
  <c r="F65" i="7"/>
  <c r="M9" i="2"/>
  <c r="M10" i="2"/>
  <c r="D9" i="7"/>
  <c r="E44" i="8" s="1"/>
  <c r="Z9" i="32"/>
  <c r="C9" i="7"/>
  <c r="D44" i="8" s="1"/>
  <c r="G9" i="7"/>
  <c r="B9" i="32"/>
  <c r="N9" i="32"/>
  <c r="F9" i="32"/>
  <c r="R9" i="32"/>
  <c r="V9" i="32"/>
  <c r="B9" i="7"/>
  <c r="F9" i="7"/>
  <c r="E9" i="7"/>
  <c r="J9" i="32"/>
  <c r="M23" i="2"/>
  <c r="G23" i="7"/>
  <c r="Z23" i="32"/>
  <c r="V23" i="32"/>
  <c r="E23" i="7"/>
  <c r="B23" i="7"/>
  <c r="C23" i="7"/>
  <c r="B23" i="32"/>
  <c r="N23" i="32"/>
  <c r="F23" i="7"/>
  <c r="F23" i="32"/>
  <c r="R23" i="32"/>
  <c r="D23" i="7"/>
  <c r="E58" i="8" s="1"/>
  <c r="J23" i="32"/>
  <c r="D26" i="7"/>
  <c r="E61" i="8" s="1"/>
  <c r="N26" i="32"/>
  <c r="Z26" i="32"/>
  <c r="F26" i="7"/>
  <c r="V26" i="32"/>
  <c r="B26" i="7"/>
  <c r="B26" i="32"/>
  <c r="E26" i="7"/>
  <c r="G26" i="7"/>
  <c r="J26" i="32"/>
  <c r="F26" i="32"/>
  <c r="R26" i="32"/>
  <c r="C26" i="7"/>
  <c r="M26" i="2"/>
  <c r="G33" i="3"/>
  <c r="H33" i="3" s="1"/>
  <c r="O33" i="2"/>
  <c r="O34" i="2"/>
  <c r="L25" i="3"/>
  <c r="D65" i="41"/>
  <c r="E25" i="3"/>
  <c r="E27" i="3"/>
  <c r="L27" i="3"/>
  <c r="D67" i="41"/>
  <c r="G28" i="3"/>
  <c r="H28" i="3" s="1"/>
  <c r="O28" i="2"/>
  <c r="O29" i="2"/>
  <c r="B41" i="32"/>
  <c r="N41" i="32"/>
  <c r="F41" i="32"/>
  <c r="G41" i="7"/>
  <c r="H76" i="8" s="1"/>
  <c r="D41" i="7"/>
  <c r="E76" i="8" s="1"/>
  <c r="R41" i="32"/>
  <c r="V41" i="32"/>
  <c r="E41" i="7"/>
  <c r="F76" i="8" s="1"/>
  <c r="J41" i="32"/>
  <c r="F41" i="7"/>
  <c r="G76" i="8" s="1"/>
  <c r="B41" i="7"/>
  <c r="C41" i="7"/>
  <c r="D76" i="8" s="1"/>
  <c r="Z41" i="32"/>
  <c r="O50" i="2"/>
  <c r="G50" i="3"/>
  <c r="O50" i="3" s="1"/>
  <c r="E73" i="3"/>
  <c r="L73" i="3"/>
  <c r="D113" i="41"/>
  <c r="L74" i="3"/>
  <c r="O12" i="2"/>
  <c r="G12" i="3"/>
  <c r="M62" i="2"/>
  <c r="B62" i="7"/>
  <c r="F62" i="7"/>
  <c r="F62" i="32"/>
  <c r="D61" i="45" s="1"/>
  <c r="V62" i="32"/>
  <c r="H61" i="45" s="1"/>
  <c r="K62" i="32"/>
  <c r="AA62" i="32"/>
  <c r="P62" i="32"/>
  <c r="E62" i="32"/>
  <c r="AC62" i="32"/>
  <c r="D62" i="7"/>
  <c r="B62" i="32"/>
  <c r="C61" i="45" s="1"/>
  <c r="W62" i="32"/>
  <c r="M62" i="32"/>
  <c r="J62" i="32"/>
  <c r="E61" i="45" s="1"/>
  <c r="Z62" i="32"/>
  <c r="O62" i="32"/>
  <c r="D62" i="32"/>
  <c r="T62" i="32"/>
  <c r="U62" i="32"/>
  <c r="C62" i="7"/>
  <c r="E62" i="7"/>
  <c r="R62" i="32"/>
  <c r="G61" i="45" s="1"/>
  <c r="L62" i="32"/>
  <c r="Q62" i="32"/>
  <c r="N62" i="32"/>
  <c r="F61" i="45" s="1"/>
  <c r="C62" i="32"/>
  <c r="S62" i="32"/>
  <c r="H62" i="32"/>
  <c r="X62" i="32"/>
  <c r="Y62" i="32"/>
  <c r="G62" i="7"/>
  <c r="I62" i="32"/>
  <c r="G62" i="32"/>
  <c r="AB62" i="32"/>
  <c r="X25" i="34" s="1"/>
  <c r="E62" i="21" s="1"/>
  <c r="L63" i="3"/>
  <c r="D103" i="41"/>
  <c r="E63" i="3"/>
  <c r="O62" i="2"/>
  <c r="G62" i="3"/>
  <c r="D76" i="41"/>
  <c r="L36" i="3"/>
  <c r="G42" i="3"/>
  <c r="O42" i="2"/>
  <c r="L61" i="3"/>
  <c r="E61" i="3"/>
  <c r="D101" i="41"/>
  <c r="G14" i="3"/>
  <c r="H14" i="3" s="1"/>
  <c r="O14" i="2"/>
  <c r="O38" i="2"/>
  <c r="G38" i="3"/>
  <c r="H38" i="3" s="1"/>
  <c r="G93" i="3"/>
  <c r="O93" i="2"/>
  <c r="O94" i="2"/>
  <c r="F84" i="2"/>
  <c r="K84" i="2"/>
  <c r="C84" i="3"/>
  <c r="E84" i="2"/>
  <c r="K85" i="2"/>
  <c r="N49" i="3"/>
  <c r="H49" i="3"/>
  <c r="N80" i="3"/>
  <c r="N62" i="3"/>
  <c r="N44" i="3"/>
  <c r="H44" i="3"/>
  <c r="N26" i="3"/>
  <c r="N8" i="3"/>
  <c r="H8" i="3"/>
  <c r="K20" i="2"/>
  <c r="K21" i="2"/>
  <c r="C20" i="3"/>
  <c r="F20" i="2"/>
  <c r="E20" i="2"/>
  <c r="N47" i="3"/>
  <c r="H47" i="3"/>
  <c r="P92" i="2"/>
  <c r="N87" i="3"/>
  <c r="N50" i="3"/>
  <c r="N32" i="3"/>
  <c r="P18" i="2"/>
  <c r="N14" i="3"/>
  <c r="K72" i="2"/>
  <c r="F72" i="2"/>
  <c r="C72" i="3"/>
  <c r="E72" i="2"/>
  <c r="K73" i="2"/>
  <c r="P79" i="2"/>
  <c r="N65" i="3"/>
  <c r="N11" i="3"/>
  <c r="P81" i="2"/>
  <c r="P63" i="2"/>
  <c r="N59" i="3"/>
  <c r="H59" i="3"/>
  <c r="P45" i="2"/>
  <c r="P27" i="2"/>
  <c r="N22" i="3"/>
  <c r="P9" i="2"/>
  <c r="P70" i="2"/>
  <c r="H57" i="3"/>
  <c r="P15" i="2"/>
  <c r="N34" i="3"/>
  <c r="H34" i="3"/>
  <c r="K40" i="2"/>
  <c r="K41" i="2"/>
  <c r="F40" i="2"/>
  <c r="C40" i="3"/>
  <c r="E40" i="2"/>
  <c r="N75" i="3"/>
  <c r="N19" i="3"/>
  <c r="H19" i="3"/>
  <c r="N78" i="3"/>
  <c r="H78" i="3"/>
  <c r="N42" i="3"/>
  <c r="N23" i="3"/>
  <c r="N31" i="3"/>
  <c r="N13" i="3"/>
  <c r="N29" i="3"/>
  <c r="H29" i="3"/>
  <c r="N66" i="3"/>
  <c r="H66" i="3"/>
  <c r="N48" i="3"/>
  <c r="P34" i="2"/>
  <c r="N30" i="3"/>
  <c r="N12" i="3"/>
  <c r="C77" i="21"/>
  <c r="Y40" i="34"/>
  <c r="N61" i="3"/>
  <c r="N92" i="3"/>
  <c r="N74" i="3"/>
  <c r="H74" i="3"/>
  <c r="N55" i="3"/>
  <c r="H55" i="3"/>
  <c r="N18" i="3"/>
  <c r="N79" i="3"/>
  <c r="C88" i="3"/>
  <c r="F88" i="2"/>
  <c r="K88" i="2"/>
  <c r="E88" i="2"/>
  <c r="K89" i="2"/>
  <c r="P86" i="2"/>
  <c r="N81" i="3"/>
  <c r="N63" i="3"/>
  <c r="H63" i="3"/>
  <c r="P49" i="2"/>
  <c r="N45" i="3"/>
  <c r="H45" i="3"/>
  <c r="P31" i="2"/>
  <c r="N27" i="3"/>
  <c r="P13" i="2"/>
  <c r="N9" i="3"/>
  <c r="K56" i="2"/>
  <c r="K57" i="2"/>
  <c r="F56" i="2"/>
  <c r="C56" i="3"/>
  <c r="E56" i="2"/>
  <c r="N15" i="3"/>
  <c r="K24" i="2"/>
  <c r="K25" i="2"/>
  <c r="C24" i="3"/>
  <c r="F24" i="2"/>
  <c r="E24" i="2"/>
  <c r="H53" i="3"/>
  <c r="N16" i="3"/>
  <c r="N60" i="3"/>
  <c r="K52" i="2"/>
  <c r="F52" i="2"/>
  <c r="C52" i="3"/>
  <c r="E52" i="2"/>
  <c r="K53" i="2"/>
  <c r="N86" i="3"/>
  <c r="H86" i="3"/>
  <c r="N67" i="3"/>
  <c r="N58" i="3"/>
  <c r="H58" i="3"/>
  <c r="N39" i="3"/>
  <c r="P47" i="2"/>
  <c r="N33" i="3"/>
  <c r="F68" i="2"/>
  <c r="K68" i="2"/>
  <c r="C68" i="3"/>
  <c r="E68" i="2"/>
  <c r="K69" i="2"/>
  <c r="C92" i="21"/>
  <c r="Y55" i="34"/>
  <c r="N82" i="3"/>
  <c r="H82" i="3"/>
  <c r="N64" i="3"/>
  <c r="N46" i="3"/>
  <c r="N28" i="3"/>
  <c r="N10" i="3"/>
  <c r="H10" i="3"/>
  <c r="P65" i="2"/>
  <c r="N51" i="3"/>
  <c r="P77" i="2"/>
  <c r="N54" i="3"/>
  <c r="N35" i="3"/>
  <c r="P22" i="2"/>
  <c r="N17" i="3"/>
  <c r="H17" i="3"/>
  <c r="K36" i="2"/>
  <c r="K37" i="2"/>
  <c r="F36" i="2"/>
  <c r="C36" i="3"/>
  <c r="E36" i="2"/>
  <c r="N43" i="3"/>
  <c r="R93" i="45" l="1"/>
  <c r="O85" i="45"/>
  <c r="N85" i="45"/>
  <c r="N75" i="45"/>
  <c r="P11" i="2"/>
  <c r="H90" i="3"/>
  <c r="M38" i="3"/>
  <c r="M80" i="3"/>
  <c r="M95" i="3"/>
  <c r="M23" i="3"/>
  <c r="M91" i="3"/>
  <c r="M46" i="3"/>
  <c r="M35" i="3"/>
  <c r="M48" i="3"/>
  <c r="M70" i="3"/>
  <c r="P46" i="45"/>
  <c r="G64" i="8"/>
  <c r="D64" i="8"/>
  <c r="E79" i="8"/>
  <c r="H64" i="8"/>
  <c r="F64" i="8"/>
  <c r="G79" i="8"/>
  <c r="D79" i="8"/>
  <c r="E64" i="8"/>
  <c r="F79" i="8"/>
  <c r="H79" i="8"/>
  <c r="H42" i="8"/>
  <c r="G42" i="8"/>
  <c r="F42" i="8"/>
  <c r="D42" i="8"/>
  <c r="E42" i="8"/>
  <c r="O42" i="3"/>
  <c r="H67" i="3"/>
  <c r="N70" i="3"/>
  <c r="H83" i="3"/>
  <c r="S82" i="45"/>
  <c r="N91" i="3"/>
  <c r="H11" i="3"/>
  <c r="M83" i="3"/>
  <c r="P59" i="2"/>
  <c r="M10" i="3"/>
  <c r="H94" i="3"/>
  <c r="P95" i="3" s="1"/>
  <c r="H79" i="3"/>
  <c r="H30" i="3"/>
  <c r="P8" i="3"/>
  <c r="O12" i="3"/>
  <c r="O89" i="45"/>
  <c r="O78" i="45"/>
  <c r="R78" i="45"/>
  <c r="Q78" i="45"/>
  <c r="S54" i="45"/>
  <c r="P86" i="45"/>
  <c r="H83" i="7"/>
  <c r="N33" i="7"/>
  <c r="O35" i="7"/>
  <c r="O69" i="45"/>
  <c r="Q82" i="45"/>
  <c r="N90" i="45"/>
  <c r="O27" i="3"/>
  <c r="M11" i="3"/>
  <c r="P67" i="3"/>
  <c r="P38" i="3"/>
  <c r="H12" i="3"/>
  <c r="H35" i="7"/>
  <c r="AA37" i="7" s="1"/>
  <c r="O82" i="45"/>
  <c r="P9" i="3"/>
  <c r="N106" i="3"/>
  <c r="H60" i="3"/>
  <c r="P60" i="3" s="1"/>
  <c r="M27" i="3"/>
  <c r="P39" i="3"/>
  <c r="O70" i="45"/>
  <c r="N82" i="45"/>
  <c r="P82" i="45"/>
  <c r="H76" i="3"/>
  <c r="P76" i="3" s="1"/>
  <c r="H50" i="3"/>
  <c r="P50" i="3" s="1"/>
  <c r="O31" i="3"/>
  <c r="M19" i="3"/>
  <c r="O61" i="3"/>
  <c r="O21" i="3"/>
  <c r="O92" i="3"/>
  <c r="N69" i="45"/>
  <c r="P88" i="45"/>
  <c r="N78" i="45"/>
  <c r="H33" i="7"/>
  <c r="N76" i="3"/>
  <c r="H89" i="3"/>
  <c r="P45" i="3"/>
  <c r="H61" i="3"/>
  <c r="P61" i="3" s="1"/>
  <c r="O62" i="3"/>
  <c r="Q65" i="45"/>
  <c r="P65" i="45"/>
  <c r="Q77" i="45"/>
  <c r="N68" i="45"/>
  <c r="M67" i="3"/>
  <c r="K83" i="7"/>
  <c r="R52" i="45"/>
  <c r="S73" i="45"/>
  <c r="T82" i="45"/>
  <c r="H25" i="3"/>
  <c r="O38" i="3"/>
  <c r="N70" i="45"/>
  <c r="M39" i="3"/>
  <c r="J83" i="7"/>
  <c r="S90" i="45"/>
  <c r="N80" i="45"/>
  <c r="N84" i="45"/>
  <c r="R85" i="45"/>
  <c r="N47" i="45"/>
  <c r="P47" i="45"/>
  <c r="O58" i="45"/>
  <c r="P46" i="3"/>
  <c r="V46" i="34"/>
  <c r="I82" i="45"/>
  <c r="P67" i="2"/>
  <c r="H92" i="3"/>
  <c r="N49" i="45"/>
  <c r="P74" i="2"/>
  <c r="P54" i="2"/>
  <c r="P75" i="2"/>
  <c r="H18" i="3"/>
  <c r="P18" i="3" s="1"/>
  <c r="Q61" i="45"/>
  <c r="P58" i="45"/>
  <c r="O62" i="45"/>
  <c r="N57" i="45"/>
  <c r="Q57" i="45"/>
  <c r="N74" i="45"/>
  <c r="N71" i="3"/>
  <c r="P29" i="2"/>
  <c r="H42" i="3"/>
  <c r="P43" i="3" s="1"/>
  <c r="S64" i="45"/>
  <c r="O50" i="45"/>
  <c r="Q50" i="45"/>
  <c r="O77" i="45"/>
  <c r="M17" i="3"/>
  <c r="P79" i="3"/>
  <c r="H48" i="3"/>
  <c r="P48" i="3" s="1"/>
  <c r="R61" i="45"/>
  <c r="M14" i="3"/>
  <c r="R69" i="45"/>
  <c r="R90" i="45"/>
  <c r="N66" i="45"/>
  <c r="M92" i="3"/>
  <c r="P81" i="3"/>
  <c r="P66" i="3"/>
  <c r="P49" i="45"/>
  <c r="S50" i="45"/>
  <c r="O49" i="3"/>
  <c r="N65" i="45"/>
  <c r="N77" i="45"/>
  <c r="O81" i="3"/>
  <c r="P79" i="45"/>
  <c r="N81" i="45"/>
  <c r="P94" i="2"/>
  <c r="P82" i="3"/>
  <c r="N93" i="3"/>
  <c r="P70" i="3"/>
  <c r="O41" i="3"/>
  <c r="M86" i="3"/>
  <c r="Q84" i="45"/>
  <c r="S58" i="45"/>
  <c r="H35" i="3"/>
  <c r="P35" i="3" s="1"/>
  <c r="H21" i="3"/>
  <c r="P22" i="3" s="1"/>
  <c r="P78" i="3"/>
  <c r="M63" i="3"/>
  <c r="M50" i="3"/>
  <c r="O22" i="3"/>
  <c r="M22" i="3"/>
  <c r="S60" i="45"/>
  <c r="P69" i="45"/>
  <c r="S48" i="45"/>
  <c r="M90" i="3"/>
  <c r="R46" i="45"/>
  <c r="P84" i="45"/>
  <c r="O75" i="45"/>
  <c r="Q75" i="45"/>
  <c r="R58" i="45"/>
  <c r="T58" i="45"/>
  <c r="W22" i="34"/>
  <c r="D59" i="21" s="1"/>
  <c r="Q58" i="45"/>
  <c r="P33" i="3"/>
  <c r="H93" i="3"/>
  <c r="P106" i="3" s="1"/>
  <c r="H27" i="3"/>
  <c r="P27" i="3" s="1"/>
  <c r="H31" i="3"/>
  <c r="H62" i="3"/>
  <c r="P63" i="3" s="1"/>
  <c r="M47" i="3"/>
  <c r="O37" i="3"/>
  <c r="R48" i="45"/>
  <c r="O66" i="45"/>
  <c r="V22" i="34"/>
  <c r="I58" i="45"/>
  <c r="N58" i="45"/>
  <c r="C94" i="8"/>
  <c r="H59" i="7"/>
  <c r="Y59" i="7" s="1"/>
  <c r="S86" i="45"/>
  <c r="S75" i="45"/>
  <c r="S59" i="45"/>
  <c r="N72" i="45"/>
  <c r="S66" i="45"/>
  <c r="N46" i="45"/>
  <c r="O46" i="45"/>
  <c r="O84" i="45"/>
  <c r="O82" i="3"/>
  <c r="N86" i="45"/>
  <c r="O47" i="45"/>
  <c r="P61" i="45"/>
  <c r="O65" i="45"/>
  <c r="O88" i="45"/>
  <c r="N54" i="45"/>
  <c r="O54" i="45"/>
  <c r="S93" i="45"/>
  <c r="O68" i="3"/>
  <c r="O72" i="45"/>
  <c r="N89" i="45"/>
  <c r="P93" i="45"/>
  <c r="P71" i="3"/>
  <c r="O74" i="45"/>
  <c r="N56" i="45"/>
  <c r="F69" i="8"/>
  <c r="M35" i="7"/>
  <c r="J78" i="7"/>
  <c r="H78" i="7"/>
  <c r="P78" i="7" s="1"/>
  <c r="C113" i="8"/>
  <c r="T77" i="45"/>
  <c r="W41" i="34"/>
  <c r="D78" i="21" s="1"/>
  <c r="N70" i="7"/>
  <c r="G105" i="8"/>
  <c r="F84" i="8"/>
  <c r="M49" i="7"/>
  <c r="G102" i="8"/>
  <c r="N67" i="7"/>
  <c r="T59" i="45"/>
  <c r="W23" i="34"/>
  <c r="D60" i="21" s="1"/>
  <c r="G95" i="8"/>
  <c r="N60" i="7"/>
  <c r="M34" i="7"/>
  <c r="G116" i="8"/>
  <c r="N81" i="7"/>
  <c r="F114" i="8"/>
  <c r="M79" i="7"/>
  <c r="E114" i="8"/>
  <c r="L79" i="7"/>
  <c r="T78" i="45"/>
  <c r="W42" i="34"/>
  <c r="D79" i="21" s="1"/>
  <c r="H90" i="8"/>
  <c r="O55" i="7"/>
  <c r="E55" i="21"/>
  <c r="H129" i="8"/>
  <c r="D129" i="8"/>
  <c r="H65" i="8"/>
  <c r="O30" i="7"/>
  <c r="J80" i="7"/>
  <c r="H80" i="7"/>
  <c r="C115" i="8"/>
  <c r="E115" i="8"/>
  <c r="L80" i="7"/>
  <c r="G117" i="8"/>
  <c r="N82" i="7"/>
  <c r="N83" i="7"/>
  <c r="M81" i="3"/>
  <c r="O90" i="3"/>
  <c r="M77" i="7"/>
  <c r="F111" i="8"/>
  <c r="R47" i="45"/>
  <c r="L48" i="7"/>
  <c r="E83" i="8"/>
  <c r="H54" i="3"/>
  <c r="P54" i="3" s="1"/>
  <c r="H85" i="3"/>
  <c r="P86" i="3" s="1"/>
  <c r="H87" i="3"/>
  <c r="P87" i="3" s="1"/>
  <c r="O14" i="3"/>
  <c r="M42" i="3"/>
  <c r="R63" i="45"/>
  <c r="R92" i="45"/>
  <c r="V29" i="34"/>
  <c r="I65" i="45"/>
  <c r="C92" i="8"/>
  <c r="H57" i="7"/>
  <c r="M82" i="3"/>
  <c r="C69" i="8"/>
  <c r="H34" i="7"/>
  <c r="J34" i="7"/>
  <c r="J35" i="7"/>
  <c r="N35" i="7"/>
  <c r="G69" i="8"/>
  <c r="N34" i="7"/>
  <c r="G113" i="8"/>
  <c r="N78" i="7"/>
  <c r="F113" i="8"/>
  <c r="M78" i="7"/>
  <c r="P77" i="45"/>
  <c r="M55" i="3"/>
  <c r="C43" i="8"/>
  <c r="J8" i="7"/>
  <c r="H8" i="7"/>
  <c r="H43" i="8"/>
  <c r="O8" i="7"/>
  <c r="H105" i="8"/>
  <c r="O70" i="7"/>
  <c r="W33" i="34"/>
  <c r="D70" i="21" s="1"/>
  <c r="T69" i="45"/>
  <c r="Q69" i="45"/>
  <c r="I90" i="45"/>
  <c r="V54" i="34"/>
  <c r="J92" i="7"/>
  <c r="C126" i="8"/>
  <c r="H91" i="7"/>
  <c r="J91" i="7"/>
  <c r="T90" i="45"/>
  <c r="W54" i="34"/>
  <c r="D91" i="21" s="1"/>
  <c r="G84" i="8"/>
  <c r="N49" i="7"/>
  <c r="W12" i="34"/>
  <c r="D49" i="21" s="1"/>
  <c r="T48" i="45"/>
  <c r="S68" i="45"/>
  <c r="J67" i="7"/>
  <c r="H67" i="7"/>
  <c r="C102" i="8"/>
  <c r="T66" i="45"/>
  <c r="W30" i="34"/>
  <c r="D67" i="21" s="1"/>
  <c r="E102" i="8"/>
  <c r="L67" i="7"/>
  <c r="T44" i="45"/>
  <c r="X8" i="34"/>
  <c r="E45" i="21" s="1"/>
  <c r="G46" i="8"/>
  <c r="N11" i="7"/>
  <c r="E46" i="8"/>
  <c r="H125" i="8"/>
  <c r="O90" i="7"/>
  <c r="V53" i="34"/>
  <c r="I89" i="45"/>
  <c r="D125" i="8"/>
  <c r="K90" i="7"/>
  <c r="T89" i="45"/>
  <c r="W53" i="34"/>
  <c r="O59" i="45"/>
  <c r="H95" i="8"/>
  <c r="O60" i="7"/>
  <c r="R59" i="45"/>
  <c r="E95" i="8"/>
  <c r="L60" i="7"/>
  <c r="C95" i="8"/>
  <c r="H60" i="7"/>
  <c r="J60" i="7"/>
  <c r="O88" i="3"/>
  <c r="E116" i="8"/>
  <c r="L81" i="7"/>
  <c r="T80" i="45"/>
  <c r="W44" i="34"/>
  <c r="D81" i="21" s="1"/>
  <c r="S80" i="45"/>
  <c r="O79" i="7"/>
  <c r="H114" i="8"/>
  <c r="P78" i="45"/>
  <c r="V18" i="34"/>
  <c r="I54" i="45"/>
  <c r="Q54" i="45"/>
  <c r="P54" i="45"/>
  <c r="G129" i="8"/>
  <c r="H94" i="7"/>
  <c r="P95" i="7" s="1"/>
  <c r="C129" i="8"/>
  <c r="O93" i="45"/>
  <c r="J30" i="7"/>
  <c r="H30" i="7"/>
  <c r="C65" i="8"/>
  <c r="M60" i="3"/>
  <c r="O57" i="3"/>
  <c r="F115" i="8"/>
  <c r="M80" i="7"/>
  <c r="G115" i="8"/>
  <c r="N80" i="7"/>
  <c r="M8" i="3"/>
  <c r="M30" i="3"/>
  <c r="H117" i="8"/>
  <c r="O83" i="7"/>
  <c r="O82" i="7"/>
  <c r="C82" i="8"/>
  <c r="H47" i="7"/>
  <c r="Q46" i="45"/>
  <c r="R84" i="45"/>
  <c r="I52" i="45"/>
  <c r="V16" i="34"/>
  <c r="T52" i="45"/>
  <c r="W16" i="34"/>
  <c r="D53" i="21" s="1"/>
  <c r="S52" i="45"/>
  <c r="O86" i="7"/>
  <c r="H121" i="8"/>
  <c r="K87" i="7"/>
  <c r="D121" i="8"/>
  <c r="K86" i="7"/>
  <c r="T85" i="45"/>
  <c r="W49" i="34"/>
  <c r="F121" i="8"/>
  <c r="M86" i="7"/>
  <c r="Q53" i="45"/>
  <c r="S53" i="45"/>
  <c r="G122" i="8"/>
  <c r="N87" i="7"/>
  <c r="T86" i="45"/>
  <c r="W50" i="34"/>
  <c r="D87" i="21" s="1"/>
  <c r="H74" i="7"/>
  <c r="C109" i="8"/>
  <c r="Q73" i="45"/>
  <c r="R73" i="45"/>
  <c r="I75" i="45"/>
  <c r="V39" i="34"/>
  <c r="J48" i="7"/>
  <c r="H48" i="7"/>
  <c r="C83" i="8"/>
  <c r="D83" i="8"/>
  <c r="K48" i="7"/>
  <c r="F83" i="8"/>
  <c r="M48" i="7"/>
  <c r="C64" i="8"/>
  <c r="H29" i="7"/>
  <c r="H70" i="7"/>
  <c r="J70" i="7"/>
  <c r="C105" i="8"/>
  <c r="L92" i="7"/>
  <c r="E126" i="8"/>
  <c r="L91" i="7"/>
  <c r="K92" i="7"/>
  <c r="D126" i="8"/>
  <c r="K91" i="7"/>
  <c r="E84" i="8"/>
  <c r="L49" i="7"/>
  <c r="V32" i="34"/>
  <c r="I68" i="45"/>
  <c r="I43" i="45"/>
  <c r="V7" i="34"/>
  <c r="H45" i="7"/>
  <c r="J45" i="7"/>
  <c r="C80" i="8"/>
  <c r="E90" i="21"/>
  <c r="P91" i="3"/>
  <c r="H64" i="3"/>
  <c r="P64" i="3" s="1"/>
  <c r="H16" i="3"/>
  <c r="P16" i="3" s="1"/>
  <c r="M71" i="3"/>
  <c r="Q45" i="45"/>
  <c r="I56" i="45"/>
  <c r="V20" i="34"/>
  <c r="Q56" i="45"/>
  <c r="T56" i="45"/>
  <c r="W20" i="34"/>
  <c r="D57" i="21" s="1"/>
  <c r="S56" i="45"/>
  <c r="D69" i="8"/>
  <c r="K34" i="7"/>
  <c r="K35" i="7"/>
  <c r="O91" i="3"/>
  <c r="H113" i="8"/>
  <c r="O78" i="7"/>
  <c r="R77" i="45"/>
  <c r="S77" i="45"/>
  <c r="I77" i="45"/>
  <c r="V41" i="34"/>
  <c r="M8" i="7"/>
  <c r="F43" i="8"/>
  <c r="S69" i="45"/>
  <c r="I69" i="45"/>
  <c r="V33" i="34"/>
  <c r="O90" i="45"/>
  <c r="M92" i="7"/>
  <c r="F126" i="8"/>
  <c r="M91" i="7"/>
  <c r="N92" i="7"/>
  <c r="G126" i="8"/>
  <c r="N91" i="7"/>
  <c r="P90" i="45"/>
  <c r="I48" i="45"/>
  <c r="V12" i="34"/>
  <c r="N48" i="45"/>
  <c r="O48" i="45"/>
  <c r="Q48" i="45"/>
  <c r="P48" i="45"/>
  <c r="O68" i="45"/>
  <c r="R68" i="45"/>
  <c r="C79" i="8"/>
  <c r="H44" i="7"/>
  <c r="R66" i="45"/>
  <c r="H102" i="8"/>
  <c r="O67" i="7"/>
  <c r="K67" i="7"/>
  <c r="D102" i="8"/>
  <c r="Q66" i="45"/>
  <c r="F102" i="8"/>
  <c r="M67" i="7"/>
  <c r="P66" i="45"/>
  <c r="G80" i="8"/>
  <c r="N45" i="7"/>
  <c r="J11" i="7"/>
  <c r="H11" i="7"/>
  <c r="C46" i="8"/>
  <c r="H46" i="8"/>
  <c r="O11" i="7"/>
  <c r="D46" i="8"/>
  <c r="G125" i="8"/>
  <c r="N90" i="7"/>
  <c r="C125" i="8"/>
  <c r="H90" i="7"/>
  <c r="J90" i="7"/>
  <c r="P89" i="45"/>
  <c r="S89" i="45"/>
  <c r="P59" i="45"/>
  <c r="M60" i="7"/>
  <c r="F95" i="8"/>
  <c r="N59" i="45"/>
  <c r="K60" i="7"/>
  <c r="D95" i="8"/>
  <c r="Q59" i="45"/>
  <c r="Q88" i="45"/>
  <c r="T88" i="45"/>
  <c r="W52" i="34"/>
  <c r="D89" i="21" s="1"/>
  <c r="R80" i="45"/>
  <c r="F116" i="8"/>
  <c r="M81" i="7"/>
  <c r="Q80" i="45"/>
  <c r="O81" i="7"/>
  <c r="H116" i="8"/>
  <c r="P80" i="45"/>
  <c r="K81" i="7"/>
  <c r="D116" i="8"/>
  <c r="O80" i="45"/>
  <c r="D114" i="8"/>
  <c r="K79" i="7"/>
  <c r="I78" i="45"/>
  <c r="V42" i="34"/>
  <c r="M55" i="7"/>
  <c r="F90" i="8"/>
  <c r="L55" i="7"/>
  <c r="E90" i="8"/>
  <c r="G90" i="8"/>
  <c r="N55" i="7"/>
  <c r="V57" i="34"/>
  <c r="I93" i="45"/>
  <c r="E94" i="21"/>
  <c r="G65" i="8"/>
  <c r="N30" i="7"/>
  <c r="O80" i="3"/>
  <c r="L78" i="7"/>
  <c r="E80" i="21"/>
  <c r="O80" i="7"/>
  <c r="H115" i="8"/>
  <c r="R79" i="45"/>
  <c r="R81" i="45"/>
  <c r="E82" i="21"/>
  <c r="C117" i="8"/>
  <c r="H82" i="7"/>
  <c r="J82" i="7"/>
  <c r="Q81" i="45"/>
  <c r="K82" i="7"/>
  <c r="D117" i="8"/>
  <c r="T81" i="45"/>
  <c r="W45" i="34"/>
  <c r="F117" i="8"/>
  <c r="M82" i="7"/>
  <c r="M83" i="7"/>
  <c r="I46" i="45"/>
  <c r="V10" i="34"/>
  <c r="P52" i="45"/>
  <c r="O52" i="45"/>
  <c r="E86" i="21"/>
  <c r="G121" i="8"/>
  <c r="N86" i="7"/>
  <c r="Q85" i="45"/>
  <c r="H86" i="7"/>
  <c r="AA95" i="7" s="1"/>
  <c r="C121" i="8"/>
  <c r="J86" i="7"/>
  <c r="P85" i="45"/>
  <c r="N54" i="7"/>
  <c r="G89" i="8"/>
  <c r="W17" i="34"/>
  <c r="D54" i="21" s="1"/>
  <c r="T53" i="45"/>
  <c r="O53" i="45"/>
  <c r="V17" i="34"/>
  <c r="I53" i="45"/>
  <c r="R53" i="45"/>
  <c r="G52" i="8"/>
  <c r="N17" i="7"/>
  <c r="F52" i="8"/>
  <c r="M17" i="7"/>
  <c r="V50" i="34"/>
  <c r="I86" i="45"/>
  <c r="C122" i="8"/>
  <c r="H87" i="7"/>
  <c r="J87" i="7"/>
  <c r="M87" i="7"/>
  <c r="F122" i="8"/>
  <c r="H122" i="8"/>
  <c r="O87" i="7"/>
  <c r="O73" i="45"/>
  <c r="N73" i="45"/>
  <c r="C42" i="8"/>
  <c r="H7" i="7"/>
  <c r="I47" i="45"/>
  <c r="V11" i="34"/>
  <c r="N48" i="7"/>
  <c r="G83" i="8"/>
  <c r="M87" i="3"/>
  <c r="G43" i="8"/>
  <c r="N8" i="7"/>
  <c r="F105" i="8"/>
  <c r="M70" i="7"/>
  <c r="D105" i="8"/>
  <c r="K70" i="7"/>
  <c r="C84" i="8"/>
  <c r="H49" i="7"/>
  <c r="J49" i="7"/>
  <c r="X7" i="34"/>
  <c r="T43" i="45"/>
  <c r="C114" i="8"/>
  <c r="J79" i="7"/>
  <c r="H79" i="7"/>
  <c r="W18" i="34"/>
  <c r="T54" i="45"/>
  <c r="E129" i="8"/>
  <c r="F129" i="8"/>
  <c r="M30" i="7"/>
  <c r="F65" i="8"/>
  <c r="V43" i="34"/>
  <c r="I79" i="45"/>
  <c r="O48" i="7"/>
  <c r="H82" i="8"/>
  <c r="V48" i="34"/>
  <c r="I84" i="45"/>
  <c r="L86" i="7"/>
  <c r="E121" i="8"/>
  <c r="F89" i="8"/>
  <c r="M54" i="7"/>
  <c r="D89" i="8"/>
  <c r="K54" i="7"/>
  <c r="E89" i="8"/>
  <c r="L54" i="7"/>
  <c r="D111" i="8"/>
  <c r="K77" i="7"/>
  <c r="P75" i="45"/>
  <c r="O49" i="45"/>
  <c r="Q70" i="45"/>
  <c r="O63" i="45"/>
  <c r="N62" i="45"/>
  <c r="R57" i="45"/>
  <c r="Q74" i="45"/>
  <c r="Q60" i="45"/>
  <c r="M18" i="3"/>
  <c r="H66" i="7"/>
  <c r="Y68" i="7" s="1"/>
  <c r="E101" i="8"/>
  <c r="T65" i="45"/>
  <c r="W29" i="34"/>
  <c r="D66" i="21" s="1"/>
  <c r="S65" i="45"/>
  <c r="P56" i="45"/>
  <c r="O56" i="45"/>
  <c r="R56" i="45"/>
  <c r="H69" i="8"/>
  <c r="O34" i="7"/>
  <c r="M54" i="3"/>
  <c r="D113" i="8"/>
  <c r="K78" i="7"/>
  <c r="E105" i="8"/>
  <c r="L70" i="7"/>
  <c r="H126" i="8"/>
  <c r="O92" i="7"/>
  <c r="O91" i="7"/>
  <c r="O49" i="7"/>
  <c r="H84" i="8"/>
  <c r="D84" i="8"/>
  <c r="K49" i="7"/>
  <c r="O70" i="3"/>
  <c r="O69" i="3"/>
  <c r="W32" i="34"/>
  <c r="D69" i="21" s="1"/>
  <c r="T68" i="45"/>
  <c r="C104" i="8"/>
  <c r="H69" i="7"/>
  <c r="Y72" i="7" s="1"/>
  <c r="Q68" i="45"/>
  <c r="O55" i="3"/>
  <c r="V30" i="34"/>
  <c r="I66" i="45"/>
  <c r="F80" i="8"/>
  <c r="M45" i="7"/>
  <c r="D80" i="8"/>
  <c r="K45" i="7"/>
  <c r="O45" i="7"/>
  <c r="H80" i="8"/>
  <c r="I44" i="45"/>
  <c r="V8" i="34"/>
  <c r="F46" i="8"/>
  <c r="M11" i="7"/>
  <c r="Q89" i="45"/>
  <c r="L90" i="7"/>
  <c r="E125" i="8"/>
  <c r="R89" i="45"/>
  <c r="C51" i="8"/>
  <c r="H16" i="7"/>
  <c r="V23" i="34"/>
  <c r="I59" i="45"/>
  <c r="M49" i="3"/>
  <c r="N88" i="45"/>
  <c r="V52" i="34"/>
  <c r="I88" i="45"/>
  <c r="H89" i="7"/>
  <c r="Y95" i="7" s="1"/>
  <c r="C124" i="8"/>
  <c r="M90" i="7"/>
  <c r="F124" i="8"/>
  <c r="S88" i="45"/>
  <c r="C116" i="8"/>
  <c r="J81" i="7"/>
  <c r="H81" i="7"/>
  <c r="I80" i="45"/>
  <c r="V44" i="34"/>
  <c r="G114" i="8"/>
  <c r="N79" i="7"/>
  <c r="R54" i="45"/>
  <c r="D90" i="8"/>
  <c r="K55" i="7"/>
  <c r="C90" i="8"/>
  <c r="J55" i="7"/>
  <c r="H55" i="7"/>
  <c r="D65" i="8"/>
  <c r="K30" i="7"/>
  <c r="O86" i="3"/>
  <c r="W43" i="34"/>
  <c r="T79" i="45"/>
  <c r="D115" i="8"/>
  <c r="K80" i="7"/>
  <c r="N79" i="45"/>
  <c r="L82" i="7"/>
  <c r="E117" i="8"/>
  <c r="L83" i="7"/>
  <c r="S81" i="45"/>
  <c r="V45" i="34"/>
  <c r="I81" i="45"/>
  <c r="P81" i="45"/>
  <c r="W10" i="34"/>
  <c r="D47" i="21" s="1"/>
  <c r="T46" i="45"/>
  <c r="S46" i="45"/>
  <c r="H85" i="7"/>
  <c r="C120" i="8"/>
  <c r="T84" i="45"/>
  <c r="W48" i="34"/>
  <c r="D85" i="21" s="1"/>
  <c r="S84" i="45"/>
  <c r="Q52" i="45"/>
  <c r="C88" i="8"/>
  <c r="H53" i="7"/>
  <c r="M79" i="3"/>
  <c r="M45" i="3"/>
  <c r="H10" i="7"/>
  <c r="C45" i="8"/>
  <c r="S85" i="45"/>
  <c r="V49" i="34"/>
  <c r="I85" i="45"/>
  <c r="J54" i="7"/>
  <c r="C89" i="8"/>
  <c r="H54" i="7"/>
  <c r="H89" i="8"/>
  <c r="O54" i="7"/>
  <c r="N53" i="45"/>
  <c r="C52" i="8"/>
  <c r="H17" i="7"/>
  <c r="J17" i="7"/>
  <c r="O17" i="7"/>
  <c r="H52" i="8"/>
  <c r="D52" i="8"/>
  <c r="K17" i="7"/>
  <c r="Q86" i="45"/>
  <c r="E122" i="8"/>
  <c r="L87" i="7"/>
  <c r="O86" i="45"/>
  <c r="R86" i="45"/>
  <c r="I73" i="45"/>
  <c r="V37" i="34"/>
  <c r="W37" i="34"/>
  <c r="D74" i="21" s="1"/>
  <c r="H111" i="8"/>
  <c r="O77" i="7"/>
  <c r="R75" i="45"/>
  <c r="C111" i="8"/>
  <c r="H76" i="7"/>
  <c r="P77" i="7" s="1"/>
  <c r="J77" i="7"/>
  <c r="W39" i="34"/>
  <c r="D76" i="21" s="1"/>
  <c r="T75" i="45"/>
  <c r="E111" i="8"/>
  <c r="L77" i="7"/>
  <c r="T47" i="45"/>
  <c r="W11" i="34"/>
  <c r="D48" i="21" s="1"/>
  <c r="S47" i="45"/>
  <c r="M61" i="3"/>
  <c r="O61" i="45"/>
  <c r="L62" i="7"/>
  <c r="E97" i="8"/>
  <c r="T61" i="45"/>
  <c r="W25" i="34"/>
  <c r="D62" i="21" s="1"/>
  <c r="G97" i="8"/>
  <c r="N62" i="7"/>
  <c r="M74" i="3"/>
  <c r="H26" i="7"/>
  <c r="J26" i="7"/>
  <c r="C61" i="8"/>
  <c r="Q64" i="45"/>
  <c r="M58" i="3"/>
  <c r="M59" i="3"/>
  <c r="F57" i="8"/>
  <c r="M22" i="7"/>
  <c r="H57" i="8"/>
  <c r="O22" i="7"/>
  <c r="I49" i="45"/>
  <c r="V13" i="34"/>
  <c r="R49" i="45"/>
  <c r="H108" i="8"/>
  <c r="O74" i="7"/>
  <c r="R72" i="45"/>
  <c r="D108" i="8"/>
  <c r="K74" i="7"/>
  <c r="Q72" i="45"/>
  <c r="E106" i="8"/>
  <c r="L71" i="7"/>
  <c r="R70" i="45"/>
  <c r="N71" i="7"/>
  <c r="G106" i="8"/>
  <c r="F73" i="8"/>
  <c r="M38" i="7"/>
  <c r="J38" i="7"/>
  <c r="H38" i="7"/>
  <c r="C73" i="8"/>
  <c r="O65" i="3"/>
  <c r="O66" i="3"/>
  <c r="P63" i="45"/>
  <c r="I63" i="45"/>
  <c r="V27" i="34"/>
  <c r="M12" i="3"/>
  <c r="C48" i="8"/>
  <c r="J13" i="7"/>
  <c r="H13" i="7"/>
  <c r="O26" i="3"/>
  <c r="F86" i="8"/>
  <c r="M51" i="7"/>
  <c r="P50" i="45"/>
  <c r="N50" i="45"/>
  <c r="O58" i="3"/>
  <c r="O59" i="3"/>
  <c r="M19" i="7"/>
  <c r="F54" i="8"/>
  <c r="L93" i="7"/>
  <c r="L94" i="7"/>
  <c r="E128" i="8"/>
  <c r="G128" i="8"/>
  <c r="N93" i="7"/>
  <c r="N94" i="7"/>
  <c r="V56" i="34"/>
  <c r="I92" i="45"/>
  <c r="D128" i="8"/>
  <c r="K94" i="7"/>
  <c r="K93" i="7"/>
  <c r="M62" i="3"/>
  <c r="Q62" i="45"/>
  <c r="D98" i="8"/>
  <c r="K63" i="7"/>
  <c r="M29" i="7"/>
  <c r="F63" i="8"/>
  <c r="M28" i="7"/>
  <c r="N28" i="7"/>
  <c r="G63" i="8"/>
  <c r="N29" i="7"/>
  <c r="O51" i="3"/>
  <c r="O52" i="3"/>
  <c r="T57" i="45"/>
  <c r="W21" i="34"/>
  <c r="D58" i="21" s="1"/>
  <c r="S57" i="45"/>
  <c r="J18" i="7"/>
  <c r="H18" i="7"/>
  <c r="C53" i="8"/>
  <c r="H53" i="8"/>
  <c r="O18" i="7"/>
  <c r="G66" i="8"/>
  <c r="N31" i="7"/>
  <c r="C66" i="8"/>
  <c r="J31" i="7"/>
  <c r="H31" i="7"/>
  <c r="F66" i="8"/>
  <c r="M31" i="7"/>
  <c r="H110" i="8"/>
  <c r="O75" i="7"/>
  <c r="O76" i="7"/>
  <c r="R74" i="45"/>
  <c r="S74" i="45"/>
  <c r="H67" i="8"/>
  <c r="O33" i="7"/>
  <c r="O32" i="7"/>
  <c r="E61" i="21"/>
  <c r="D96" i="8"/>
  <c r="K61" i="7"/>
  <c r="O36" i="3"/>
  <c r="O83" i="3"/>
  <c r="O84" i="3"/>
  <c r="K43" i="7"/>
  <c r="K44" i="7"/>
  <c r="D78" i="8"/>
  <c r="J39" i="7"/>
  <c r="C74" i="8"/>
  <c r="H39" i="7"/>
  <c r="H74" i="8"/>
  <c r="O39" i="7"/>
  <c r="F74" i="8"/>
  <c r="M39" i="7"/>
  <c r="M75" i="3"/>
  <c r="M76" i="3"/>
  <c r="O20" i="3"/>
  <c r="L47" i="7"/>
  <c r="E81" i="8"/>
  <c r="L46" i="7"/>
  <c r="P45" i="45"/>
  <c r="O45" i="45"/>
  <c r="N45" i="45"/>
  <c r="F97" i="8"/>
  <c r="M62" i="7"/>
  <c r="J62" i="7"/>
  <c r="C97" i="8"/>
  <c r="H62" i="7"/>
  <c r="C76" i="8"/>
  <c r="H41" i="7"/>
  <c r="K26" i="7"/>
  <c r="D61" i="8"/>
  <c r="H61" i="8"/>
  <c r="O26" i="7"/>
  <c r="D58" i="8"/>
  <c r="K23" i="7"/>
  <c r="F44" i="8"/>
  <c r="M10" i="7"/>
  <c r="M9" i="7"/>
  <c r="O9" i="7"/>
  <c r="O10" i="7"/>
  <c r="H44" i="8"/>
  <c r="I64" i="45"/>
  <c r="V28" i="34"/>
  <c r="K66" i="7"/>
  <c r="D100" i="8"/>
  <c r="K65" i="7"/>
  <c r="O39" i="3"/>
  <c r="H85" i="8"/>
  <c r="O50" i="7"/>
  <c r="D85" i="8"/>
  <c r="K50" i="7"/>
  <c r="Q49" i="45"/>
  <c r="S72" i="45"/>
  <c r="F108" i="8"/>
  <c r="M74" i="7"/>
  <c r="V36" i="34"/>
  <c r="I72" i="45"/>
  <c r="S70" i="45"/>
  <c r="V34" i="34"/>
  <c r="I70" i="45"/>
  <c r="O46" i="3"/>
  <c r="O47" i="3"/>
  <c r="O43" i="3"/>
  <c r="O44" i="3"/>
  <c r="H64" i="7"/>
  <c r="K64" i="7"/>
  <c r="D99" i="8"/>
  <c r="Q63" i="45"/>
  <c r="F99" i="8"/>
  <c r="M64" i="7"/>
  <c r="C72" i="8"/>
  <c r="H37" i="7"/>
  <c r="G48" i="8"/>
  <c r="N13" i="7"/>
  <c r="O15" i="3"/>
  <c r="O16" i="3"/>
  <c r="W14" i="34"/>
  <c r="D51" i="21" s="1"/>
  <c r="T50" i="45"/>
  <c r="H51" i="7"/>
  <c r="D86" i="8"/>
  <c r="K51" i="7"/>
  <c r="H19" i="7"/>
  <c r="J19" i="7"/>
  <c r="C54" i="8"/>
  <c r="M94" i="7"/>
  <c r="F128" i="8"/>
  <c r="M93" i="7"/>
  <c r="T92" i="45"/>
  <c r="W56" i="34"/>
  <c r="D93" i="21" s="1"/>
  <c r="O71" i="3"/>
  <c r="O72" i="3"/>
  <c r="M64" i="3"/>
  <c r="I62" i="45"/>
  <c r="V26" i="34"/>
  <c r="E98" i="8"/>
  <c r="L63" i="7"/>
  <c r="G47" i="8"/>
  <c r="N12" i="7"/>
  <c r="H47" i="8"/>
  <c r="O12" i="7"/>
  <c r="E47" i="8"/>
  <c r="M28" i="3"/>
  <c r="M29" i="3"/>
  <c r="O28" i="7"/>
  <c r="O29" i="7"/>
  <c r="H63" i="8"/>
  <c r="C63" i="8"/>
  <c r="J28" i="7"/>
  <c r="J29" i="7"/>
  <c r="O13" i="3"/>
  <c r="F93" i="8"/>
  <c r="M59" i="7"/>
  <c r="M58" i="7"/>
  <c r="P57" i="45"/>
  <c r="O57" i="45"/>
  <c r="N18" i="7"/>
  <c r="G53" i="8"/>
  <c r="O75" i="3"/>
  <c r="O76" i="3"/>
  <c r="I74" i="45"/>
  <c r="V38" i="34"/>
  <c r="G110" i="8"/>
  <c r="N76" i="7"/>
  <c r="N75" i="7"/>
  <c r="N32" i="7"/>
  <c r="G67" i="8"/>
  <c r="D67" i="8"/>
  <c r="K33" i="7"/>
  <c r="K15" i="7"/>
  <c r="K14" i="7"/>
  <c r="D49" i="8"/>
  <c r="O61" i="7"/>
  <c r="H96" i="8"/>
  <c r="G96" i="8"/>
  <c r="N61" i="7"/>
  <c r="I60" i="45"/>
  <c r="V24" i="34"/>
  <c r="G77" i="8"/>
  <c r="N42" i="7"/>
  <c r="M43" i="3"/>
  <c r="M44" i="3"/>
  <c r="O73" i="3"/>
  <c r="O74" i="3"/>
  <c r="H62" i="8"/>
  <c r="O27" i="7"/>
  <c r="C60" i="8"/>
  <c r="H25" i="7"/>
  <c r="M13" i="3"/>
  <c r="M16" i="7"/>
  <c r="F50" i="8"/>
  <c r="M15" i="7"/>
  <c r="H50" i="8"/>
  <c r="O15" i="7"/>
  <c r="O16" i="7"/>
  <c r="M31" i="3"/>
  <c r="D74" i="8"/>
  <c r="K39" i="7"/>
  <c r="N39" i="7"/>
  <c r="G74" i="8"/>
  <c r="J46" i="7"/>
  <c r="C81" i="8"/>
  <c r="J47" i="7"/>
  <c r="H46" i="7"/>
  <c r="M47" i="7"/>
  <c r="F81" i="8"/>
  <c r="M46" i="7"/>
  <c r="N46" i="7"/>
  <c r="N47" i="7"/>
  <c r="G81" i="8"/>
  <c r="O106" i="3"/>
  <c r="O93" i="3"/>
  <c r="O94" i="3"/>
  <c r="H97" i="8"/>
  <c r="O62" i="7"/>
  <c r="D97" i="8"/>
  <c r="K62" i="7"/>
  <c r="S61" i="45"/>
  <c r="O28" i="3"/>
  <c r="O29" i="3"/>
  <c r="F61" i="8"/>
  <c r="M26" i="7"/>
  <c r="G61" i="8"/>
  <c r="N26" i="7"/>
  <c r="G58" i="8"/>
  <c r="N23" i="7"/>
  <c r="C58" i="8"/>
  <c r="H23" i="7"/>
  <c r="J23" i="7"/>
  <c r="H58" i="8"/>
  <c r="O23" i="7"/>
  <c r="G44" i="8"/>
  <c r="N9" i="7"/>
  <c r="N10" i="7"/>
  <c r="J66" i="7"/>
  <c r="H65" i="7"/>
  <c r="C100" i="8"/>
  <c r="J65" i="7"/>
  <c r="W28" i="34"/>
  <c r="D65" i="21" s="1"/>
  <c r="T64" i="45"/>
  <c r="R64" i="45"/>
  <c r="D57" i="8"/>
  <c r="K22" i="7"/>
  <c r="M50" i="7"/>
  <c r="F85" i="8"/>
  <c r="N51" i="7"/>
  <c r="G85" i="8"/>
  <c r="N50" i="7"/>
  <c r="L50" i="7"/>
  <c r="E85" i="8"/>
  <c r="J74" i="7"/>
  <c r="C108" i="8"/>
  <c r="H73" i="7"/>
  <c r="G108" i="8"/>
  <c r="N74" i="7"/>
  <c r="T70" i="45"/>
  <c r="W34" i="34"/>
  <c r="D71" i="21" s="1"/>
  <c r="F106" i="8"/>
  <c r="M71" i="7"/>
  <c r="H99" i="8"/>
  <c r="O64" i="7"/>
  <c r="N64" i="7"/>
  <c r="G99" i="8"/>
  <c r="O13" i="7"/>
  <c r="H48" i="8"/>
  <c r="O23" i="3"/>
  <c r="O24" i="3"/>
  <c r="O51" i="7"/>
  <c r="H86" i="8"/>
  <c r="L51" i="7"/>
  <c r="E86" i="8"/>
  <c r="O40" i="3"/>
  <c r="H54" i="8"/>
  <c r="O19" i="7"/>
  <c r="O32" i="3"/>
  <c r="W26" i="34"/>
  <c r="D63" i="21" s="1"/>
  <c r="T62" i="45"/>
  <c r="H98" i="8"/>
  <c r="O63" i="7"/>
  <c r="G98" i="8"/>
  <c r="N63" i="7"/>
  <c r="D47" i="8"/>
  <c r="M12" i="7"/>
  <c r="F47" i="8"/>
  <c r="M33" i="3"/>
  <c r="M34" i="3"/>
  <c r="H93" i="8"/>
  <c r="O58" i="7"/>
  <c r="O59" i="7"/>
  <c r="L58" i="7"/>
  <c r="L59" i="7"/>
  <c r="E93" i="8"/>
  <c r="D93" i="8"/>
  <c r="K58" i="7"/>
  <c r="K59" i="7"/>
  <c r="G93" i="8"/>
  <c r="N59" i="7"/>
  <c r="N58" i="7"/>
  <c r="K18" i="7"/>
  <c r="D53" i="8"/>
  <c r="L76" i="7"/>
  <c r="E110" i="8"/>
  <c r="L75" i="7"/>
  <c r="T74" i="45"/>
  <c r="W38" i="34"/>
  <c r="D75" i="21" s="1"/>
  <c r="C110" i="8"/>
  <c r="J75" i="7"/>
  <c r="H75" i="7"/>
  <c r="J76" i="7"/>
  <c r="J33" i="7"/>
  <c r="C67" i="8"/>
  <c r="H32" i="7"/>
  <c r="J32" i="7"/>
  <c r="E67" i="8"/>
  <c r="G49" i="8"/>
  <c r="N14" i="7"/>
  <c r="H49" i="8"/>
  <c r="O14" i="7"/>
  <c r="M14" i="7"/>
  <c r="F49" i="8"/>
  <c r="F96" i="8"/>
  <c r="M61" i="7"/>
  <c r="P60" i="45"/>
  <c r="K42" i="7"/>
  <c r="D77" i="8"/>
  <c r="F77" i="8"/>
  <c r="M42" i="7"/>
  <c r="H77" i="8"/>
  <c r="O42" i="7"/>
  <c r="J42" i="7"/>
  <c r="C77" i="8"/>
  <c r="H42" i="7"/>
  <c r="M65" i="3"/>
  <c r="M66" i="3"/>
  <c r="O63" i="3"/>
  <c r="F62" i="8"/>
  <c r="M27" i="7"/>
  <c r="C62" i="8"/>
  <c r="H27" i="7"/>
  <c r="J27" i="7"/>
  <c r="K27" i="7"/>
  <c r="D62" i="8"/>
  <c r="J15" i="7"/>
  <c r="C50" i="8"/>
  <c r="J16" i="7"/>
  <c r="H15" i="7"/>
  <c r="D50" i="8"/>
  <c r="K16" i="7"/>
  <c r="H78" i="8"/>
  <c r="O44" i="7"/>
  <c r="O43" i="7"/>
  <c r="N44" i="7"/>
  <c r="G78" i="8"/>
  <c r="N43" i="7"/>
  <c r="M43" i="7"/>
  <c r="F78" i="8"/>
  <c r="M44" i="7"/>
  <c r="O19" i="3"/>
  <c r="M32" i="3"/>
  <c r="H81" i="8"/>
  <c r="O47" i="7"/>
  <c r="O46" i="7"/>
  <c r="P29" i="3"/>
  <c r="P14" i="3"/>
  <c r="N61" i="45"/>
  <c r="I61" i="45"/>
  <c r="V25" i="34"/>
  <c r="O33" i="3"/>
  <c r="O34" i="3"/>
  <c r="F58" i="8"/>
  <c r="M23" i="7"/>
  <c r="J9" i="7"/>
  <c r="J10" i="7"/>
  <c r="H9" i="7"/>
  <c r="C44" i="8"/>
  <c r="N66" i="7"/>
  <c r="G100" i="8"/>
  <c r="N65" i="7"/>
  <c r="F100" i="8"/>
  <c r="M66" i="7"/>
  <c r="M65" i="7"/>
  <c r="P64" i="45"/>
  <c r="O64" i="45"/>
  <c r="H100" i="8"/>
  <c r="O66" i="7"/>
  <c r="O65" i="7"/>
  <c r="N64" i="45"/>
  <c r="E100" i="8"/>
  <c r="L66" i="7"/>
  <c r="G57" i="8"/>
  <c r="N22" i="7"/>
  <c r="J22" i="7"/>
  <c r="H22" i="7"/>
  <c r="C57" i="8"/>
  <c r="W13" i="34"/>
  <c r="D50" i="21" s="1"/>
  <c r="T49" i="45"/>
  <c r="J51" i="7"/>
  <c r="J50" i="7"/>
  <c r="C85" i="8"/>
  <c r="H50" i="7"/>
  <c r="S49" i="45"/>
  <c r="L74" i="7"/>
  <c r="E108" i="8"/>
  <c r="W36" i="34"/>
  <c r="D73" i="21" s="1"/>
  <c r="H106" i="8"/>
  <c r="O71" i="7"/>
  <c r="K71" i="7"/>
  <c r="D106" i="8"/>
  <c r="C106" i="8"/>
  <c r="H71" i="7"/>
  <c r="J71" i="7"/>
  <c r="P70" i="45"/>
  <c r="O38" i="7"/>
  <c r="H73" i="8"/>
  <c r="D73" i="8"/>
  <c r="K38" i="7"/>
  <c r="G73" i="8"/>
  <c r="N38" i="7"/>
  <c r="T63" i="45"/>
  <c r="W27" i="34"/>
  <c r="D64" i="21" s="1"/>
  <c r="L65" i="7"/>
  <c r="E99" i="8"/>
  <c r="L64" i="7"/>
  <c r="S63" i="45"/>
  <c r="N63" i="45"/>
  <c r="C99" i="8"/>
  <c r="J64" i="7"/>
  <c r="F48" i="8"/>
  <c r="M13" i="7"/>
  <c r="M51" i="3"/>
  <c r="M9" i="3"/>
  <c r="V14" i="34"/>
  <c r="I50" i="45"/>
  <c r="R50" i="45"/>
  <c r="C56" i="8"/>
  <c r="H21" i="7"/>
  <c r="G54" i="8"/>
  <c r="N19" i="7"/>
  <c r="D54" i="8"/>
  <c r="K19" i="7"/>
  <c r="N92" i="45"/>
  <c r="P92" i="45"/>
  <c r="C128" i="8"/>
  <c r="J94" i="7"/>
  <c r="H93" i="7"/>
  <c r="J93" i="7"/>
  <c r="Q92" i="45"/>
  <c r="O93" i="7"/>
  <c r="H128" i="8"/>
  <c r="O94" i="7"/>
  <c r="C98" i="8"/>
  <c r="J63" i="7"/>
  <c r="H63" i="7"/>
  <c r="F98" i="8"/>
  <c r="M63" i="7"/>
  <c r="P62" i="45"/>
  <c r="S62" i="45"/>
  <c r="R62" i="45"/>
  <c r="C47" i="8"/>
  <c r="J12" i="7"/>
  <c r="H12" i="7"/>
  <c r="H28" i="7"/>
  <c r="D63" i="8"/>
  <c r="K29" i="7"/>
  <c r="K28" i="7"/>
  <c r="M26" i="3"/>
  <c r="O9" i="3"/>
  <c r="O10" i="3"/>
  <c r="V21" i="34"/>
  <c r="I57" i="45"/>
  <c r="J59" i="7"/>
  <c r="C93" i="8"/>
  <c r="H58" i="7"/>
  <c r="J58" i="7"/>
  <c r="F53" i="8"/>
  <c r="M18" i="7"/>
  <c r="M77" i="3"/>
  <c r="M78" i="3"/>
  <c r="K32" i="7"/>
  <c r="D66" i="8"/>
  <c r="K31" i="7"/>
  <c r="H66" i="8"/>
  <c r="O31" i="7"/>
  <c r="M76" i="7"/>
  <c r="F110" i="8"/>
  <c r="M75" i="7"/>
  <c r="K75" i="7"/>
  <c r="D110" i="8"/>
  <c r="K76" i="7"/>
  <c r="M33" i="7"/>
  <c r="F67" i="8"/>
  <c r="M32" i="7"/>
  <c r="M93" i="3"/>
  <c r="M106" i="3"/>
  <c r="M94" i="3"/>
  <c r="J14" i="7"/>
  <c r="H14" i="7"/>
  <c r="C49" i="8"/>
  <c r="O60" i="45"/>
  <c r="W24" i="34"/>
  <c r="T60" i="45"/>
  <c r="C96" i="8"/>
  <c r="J61" i="7"/>
  <c r="H61" i="7"/>
  <c r="E96" i="8"/>
  <c r="L61" i="7"/>
  <c r="G62" i="8"/>
  <c r="N27" i="7"/>
  <c r="M15" i="3"/>
  <c r="M16" i="3"/>
  <c r="N15" i="7"/>
  <c r="N16" i="7"/>
  <c r="G50" i="8"/>
  <c r="H43" i="7"/>
  <c r="J43" i="7"/>
  <c r="J44" i="7"/>
  <c r="C78" i="8"/>
  <c r="O77" i="3"/>
  <c r="O78" i="3"/>
  <c r="T45" i="45"/>
  <c r="W9" i="34"/>
  <c r="D46" i="21" s="1"/>
  <c r="S45" i="45"/>
  <c r="I45" i="45"/>
  <c r="V9" i="34"/>
  <c r="R45" i="45"/>
  <c r="D81" i="8"/>
  <c r="K47" i="7"/>
  <c r="K46" i="7"/>
  <c r="N20" i="2"/>
  <c r="F20" i="3"/>
  <c r="H20" i="2"/>
  <c r="N21" i="2"/>
  <c r="K36" i="3"/>
  <c r="C76" i="41"/>
  <c r="E36" i="3"/>
  <c r="K37" i="3"/>
  <c r="N68" i="2"/>
  <c r="F68" i="3"/>
  <c r="H68" i="2"/>
  <c r="N69" i="2"/>
  <c r="K52" i="3"/>
  <c r="K53" i="3"/>
  <c r="C92" i="41"/>
  <c r="E52" i="3"/>
  <c r="K24" i="3"/>
  <c r="C64" i="41"/>
  <c r="E24" i="3"/>
  <c r="K25" i="3"/>
  <c r="P15" i="3"/>
  <c r="C56" i="32"/>
  <c r="G56" i="32"/>
  <c r="K56" i="32"/>
  <c r="O56" i="32"/>
  <c r="S56" i="32"/>
  <c r="W56" i="32"/>
  <c r="AA56" i="32"/>
  <c r="E56" i="32"/>
  <c r="I56" i="32"/>
  <c r="M56" i="32"/>
  <c r="Q56" i="32"/>
  <c r="U56" i="32"/>
  <c r="Y56" i="32"/>
  <c r="AC56" i="32"/>
  <c r="B56" i="32"/>
  <c r="C55" i="45" s="1"/>
  <c r="F56" i="32"/>
  <c r="D55" i="45" s="1"/>
  <c r="J56" i="32"/>
  <c r="E55" i="45" s="1"/>
  <c r="N56" i="32"/>
  <c r="F55" i="45" s="1"/>
  <c r="R56" i="32"/>
  <c r="G55" i="45" s="1"/>
  <c r="V56" i="32"/>
  <c r="H55" i="45" s="1"/>
  <c r="Z56" i="32"/>
  <c r="P56" i="32"/>
  <c r="D56" i="32"/>
  <c r="T56" i="32"/>
  <c r="H56" i="32"/>
  <c r="X56" i="32"/>
  <c r="G56" i="7"/>
  <c r="AB56" i="32"/>
  <c r="X19" i="34" s="1"/>
  <c r="E56" i="21" s="1"/>
  <c r="E56" i="7"/>
  <c r="B56" i="7"/>
  <c r="F56" i="7"/>
  <c r="C56" i="7"/>
  <c r="L56" i="32"/>
  <c r="M56" i="2"/>
  <c r="D56" i="7"/>
  <c r="M57" i="2"/>
  <c r="B88" i="32"/>
  <c r="C87" i="45" s="1"/>
  <c r="F88" i="32"/>
  <c r="D87" i="45" s="1"/>
  <c r="J88" i="32"/>
  <c r="E87" i="45" s="1"/>
  <c r="N88" i="32"/>
  <c r="F87" i="45" s="1"/>
  <c r="R88" i="32"/>
  <c r="G87" i="45" s="1"/>
  <c r="V88" i="32"/>
  <c r="H87" i="45" s="1"/>
  <c r="Z88" i="32"/>
  <c r="C88" i="32"/>
  <c r="G88" i="32"/>
  <c r="K88" i="32"/>
  <c r="O88" i="32"/>
  <c r="S88" i="32"/>
  <c r="W88" i="32"/>
  <c r="AA88" i="32"/>
  <c r="D88" i="32"/>
  <c r="H88" i="32"/>
  <c r="L88" i="32"/>
  <c r="P88" i="32"/>
  <c r="T88" i="32"/>
  <c r="X88" i="32"/>
  <c r="AB88" i="32"/>
  <c r="X51" i="34" s="1"/>
  <c r="M88" i="32"/>
  <c r="AC88" i="32"/>
  <c r="E88" i="32"/>
  <c r="U88" i="32"/>
  <c r="B88" i="7"/>
  <c r="F88" i="7"/>
  <c r="D88" i="7"/>
  <c r="I88" i="32"/>
  <c r="Y88" i="32"/>
  <c r="C88" i="7"/>
  <c r="G88" i="7"/>
  <c r="M89" i="2"/>
  <c r="M88" i="2"/>
  <c r="Q88" i="32"/>
  <c r="E88" i="7"/>
  <c r="P83" i="3"/>
  <c r="K41" i="3"/>
  <c r="K40" i="3"/>
  <c r="E40" i="3"/>
  <c r="C80" i="41"/>
  <c r="P59" i="3"/>
  <c r="P11" i="3"/>
  <c r="P47" i="3"/>
  <c r="K84" i="3"/>
  <c r="C124" i="41"/>
  <c r="E84" i="3"/>
  <c r="K85" i="3"/>
  <c r="K68" i="3"/>
  <c r="C108" i="41"/>
  <c r="E68" i="3"/>
  <c r="K69" i="3"/>
  <c r="N56" i="2"/>
  <c r="F56" i="3"/>
  <c r="H56" i="2"/>
  <c r="N57" i="2"/>
  <c r="N88" i="2"/>
  <c r="F88" i="3"/>
  <c r="H88" i="2"/>
  <c r="N89" i="2"/>
  <c r="K72" i="3"/>
  <c r="K73" i="3"/>
  <c r="E72" i="3"/>
  <c r="C112" i="41"/>
  <c r="N84" i="2"/>
  <c r="F84" i="3"/>
  <c r="H84" i="2"/>
  <c r="N85" i="2"/>
  <c r="N36" i="2"/>
  <c r="F36" i="3"/>
  <c r="H36" i="2"/>
  <c r="N37" i="2"/>
  <c r="P10" i="3"/>
  <c r="B68" i="32"/>
  <c r="C67" i="45" s="1"/>
  <c r="F68" i="32"/>
  <c r="D67" i="45" s="1"/>
  <c r="J68" i="32"/>
  <c r="E67" i="45" s="1"/>
  <c r="N68" i="32"/>
  <c r="F67" i="45" s="1"/>
  <c r="R68" i="32"/>
  <c r="G67" i="45" s="1"/>
  <c r="V68" i="32"/>
  <c r="H67" i="45" s="1"/>
  <c r="Z68" i="32"/>
  <c r="C68" i="32"/>
  <c r="G68" i="32"/>
  <c r="K68" i="32"/>
  <c r="O68" i="32"/>
  <c r="S68" i="32"/>
  <c r="W68" i="32"/>
  <c r="AA68" i="32"/>
  <c r="D68" i="32"/>
  <c r="H68" i="32"/>
  <c r="L68" i="32"/>
  <c r="P68" i="32"/>
  <c r="T68" i="32"/>
  <c r="X68" i="32"/>
  <c r="AB68" i="32"/>
  <c r="X31" i="34" s="1"/>
  <c r="M68" i="32"/>
  <c r="AC68" i="32"/>
  <c r="E68" i="32"/>
  <c r="U68" i="32"/>
  <c r="C68" i="7"/>
  <c r="G68" i="7"/>
  <c r="I68" i="32"/>
  <c r="Y68" i="32"/>
  <c r="D68" i="7"/>
  <c r="E68" i="7"/>
  <c r="Q68" i="32"/>
  <c r="M68" i="2"/>
  <c r="B68" i="7"/>
  <c r="F68" i="7"/>
  <c r="M69" i="2"/>
  <c r="N52" i="2"/>
  <c r="F52" i="3"/>
  <c r="H52" i="2"/>
  <c r="N53" i="2"/>
  <c r="K56" i="3"/>
  <c r="K57" i="3"/>
  <c r="E56" i="3"/>
  <c r="C96" i="41"/>
  <c r="P74" i="3"/>
  <c r="P12" i="3"/>
  <c r="P13" i="3"/>
  <c r="P23" i="3"/>
  <c r="P75" i="3"/>
  <c r="N40" i="2"/>
  <c r="F40" i="3"/>
  <c r="H40" i="2"/>
  <c r="N41" i="2"/>
  <c r="P34" i="3"/>
  <c r="B72" i="32"/>
  <c r="C71" i="45" s="1"/>
  <c r="F72" i="32"/>
  <c r="D71" i="45" s="1"/>
  <c r="J72" i="32"/>
  <c r="E71" i="45" s="1"/>
  <c r="N72" i="32"/>
  <c r="F71" i="45" s="1"/>
  <c r="R72" i="32"/>
  <c r="G71" i="45" s="1"/>
  <c r="V72" i="32"/>
  <c r="H71" i="45" s="1"/>
  <c r="Z72" i="32"/>
  <c r="C72" i="32"/>
  <c r="G72" i="32"/>
  <c r="K72" i="32"/>
  <c r="O72" i="32"/>
  <c r="S72" i="32"/>
  <c r="W72" i="32"/>
  <c r="AA72" i="32"/>
  <c r="D72" i="32"/>
  <c r="H72" i="32"/>
  <c r="P72" i="32"/>
  <c r="T72" i="32"/>
  <c r="X72" i="32"/>
  <c r="E72" i="32"/>
  <c r="U72" i="32"/>
  <c r="D72" i="7"/>
  <c r="F72" i="7"/>
  <c r="I72" i="32"/>
  <c r="Y72" i="32"/>
  <c r="E72" i="7"/>
  <c r="B72" i="7"/>
  <c r="Q72" i="32"/>
  <c r="C72" i="7"/>
  <c r="M72" i="2"/>
  <c r="G72" i="7"/>
  <c r="M73" i="2"/>
  <c r="N20" i="32"/>
  <c r="F20" i="32"/>
  <c r="V20" i="32"/>
  <c r="J20" i="32"/>
  <c r="Z20" i="32"/>
  <c r="B20" i="32"/>
  <c r="R20" i="32"/>
  <c r="C20" i="7"/>
  <c r="G20" i="7"/>
  <c r="E20" i="7"/>
  <c r="D20" i="7"/>
  <c r="E55" i="8" s="1"/>
  <c r="M20" i="2"/>
  <c r="B20" i="7"/>
  <c r="F20" i="7"/>
  <c r="M21" i="2"/>
  <c r="P26" i="3"/>
  <c r="N24" i="32"/>
  <c r="F24" i="32"/>
  <c r="V24" i="32"/>
  <c r="J24" i="32"/>
  <c r="Z24" i="32"/>
  <c r="B24" i="32"/>
  <c r="R24" i="32"/>
  <c r="C24" i="7"/>
  <c r="G24" i="7"/>
  <c r="D24" i="7"/>
  <c r="E24" i="7"/>
  <c r="M25" i="2"/>
  <c r="B24" i="7"/>
  <c r="F24" i="7"/>
  <c r="M24" i="2"/>
  <c r="N36" i="32"/>
  <c r="F36" i="32"/>
  <c r="V36" i="32"/>
  <c r="J36" i="32"/>
  <c r="Z36" i="32"/>
  <c r="B36" i="32"/>
  <c r="D36" i="7"/>
  <c r="E71" i="8" s="1"/>
  <c r="F36" i="7"/>
  <c r="E36" i="7"/>
  <c r="B36" i="7"/>
  <c r="R36" i="32"/>
  <c r="M36" i="2"/>
  <c r="C36" i="7"/>
  <c r="G36" i="7"/>
  <c r="M37" i="2"/>
  <c r="P58" i="3"/>
  <c r="C52" i="32"/>
  <c r="G52" i="32"/>
  <c r="K52" i="32"/>
  <c r="O52" i="32"/>
  <c r="S52" i="32"/>
  <c r="W52" i="32"/>
  <c r="AA52" i="32"/>
  <c r="E52" i="32"/>
  <c r="I52" i="32"/>
  <c r="M52" i="32"/>
  <c r="Q52" i="32"/>
  <c r="U52" i="32"/>
  <c r="Y52" i="32"/>
  <c r="AC52" i="32"/>
  <c r="B52" i="32"/>
  <c r="C51" i="45" s="1"/>
  <c r="F52" i="32"/>
  <c r="D51" i="45" s="1"/>
  <c r="J52" i="32"/>
  <c r="E51" i="45" s="1"/>
  <c r="N52" i="32"/>
  <c r="F51" i="45" s="1"/>
  <c r="R52" i="32"/>
  <c r="G51" i="45" s="1"/>
  <c r="V52" i="32"/>
  <c r="H51" i="45" s="1"/>
  <c r="Z52" i="32"/>
  <c r="P52" i="32"/>
  <c r="D52" i="32"/>
  <c r="T52" i="32"/>
  <c r="H52" i="32"/>
  <c r="X52" i="32"/>
  <c r="G52" i="7"/>
  <c r="L52" i="32"/>
  <c r="E52" i="7"/>
  <c r="AB52" i="32"/>
  <c r="X15" i="34" s="1"/>
  <c r="E52" i="21" s="1"/>
  <c r="B52" i="7"/>
  <c r="F52" i="7"/>
  <c r="C52" i="7"/>
  <c r="M52" i="2"/>
  <c r="D52" i="7"/>
  <c r="M53" i="2"/>
  <c r="N24" i="2"/>
  <c r="F24" i="3"/>
  <c r="H24" i="2"/>
  <c r="N25" i="2"/>
  <c r="K88" i="3"/>
  <c r="E88" i="3"/>
  <c r="C128" i="41"/>
  <c r="K89" i="3"/>
  <c r="P92" i="3"/>
  <c r="P30" i="3"/>
  <c r="N40" i="32"/>
  <c r="F40" i="32"/>
  <c r="V40" i="32"/>
  <c r="J40" i="32"/>
  <c r="Z40" i="32"/>
  <c r="B40" i="32"/>
  <c r="R40" i="32"/>
  <c r="E40" i="7"/>
  <c r="C40" i="7"/>
  <c r="B40" i="7"/>
  <c r="F40" i="7"/>
  <c r="G40" i="7"/>
  <c r="M40" i="2"/>
  <c r="D40" i="7"/>
  <c r="E75" i="8" s="1"/>
  <c r="M41" i="2"/>
  <c r="P90" i="3"/>
  <c r="P77" i="3"/>
  <c r="N72" i="2"/>
  <c r="F72" i="3"/>
  <c r="H72" i="2"/>
  <c r="N73" i="2"/>
  <c r="K21" i="3"/>
  <c r="K20" i="3"/>
  <c r="C60" i="41"/>
  <c r="E20" i="3"/>
  <c r="P44" i="3"/>
  <c r="P80" i="3"/>
  <c r="B84" i="32"/>
  <c r="C83" i="45" s="1"/>
  <c r="F84" i="32"/>
  <c r="D83" i="45" s="1"/>
  <c r="J84" i="32"/>
  <c r="E83" i="45" s="1"/>
  <c r="N84" i="32"/>
  <c r="F83" i="45" s="1"/>
  <c r="R84" i="32"/>
  <c r="G83" i="45" s="1"/>
  <c r="V84" i="32"/>
  <c r="H83" i="45" s="1"/>
  <c r="Z84" i="32"/>
  <c r="C84" i="32"/>
  <c r="G84" i="32"/>
  <c r="K84" i="32"/>
  <c r="O84" i="32"/>
  <c r="S84" i="32"/>
  <c r="W84" i="32"/>
  <c r="AA84" i="32"/>
  <c r="D84" i="32"/>
  <c r="H84" i="32"/>
  <c r="L84" i="32"/>
  <c r="P84" i="32"/>
  <c r="T84" i="32"/>
  <c r="X84" i="32"/>
  <c r="AB84" i="32"/>
  <c r="X47" i="34" s="1"/>
  <c r="E84" i="21" s="1"/>
  <c r="M84" i="32"/>
  <c r="AC84" i="32"/>
  <c r="E84" i="32"/>
  <c r="U84" i="32"/>
  <c r="B84" i="7"/>
  <c r="F84" i="7"/>
  <c r="I84" i="32"/>
  <c r="Y84" i="32"/>
  <c r="C84" i="7"/>
  <c r="G84" i="7"/>
  <c r="D84" i="7"/>
  <c r="M84" i="2"/>
  <c r="E84" i="7"/>
  <c r="Q84" i="32"/>
  <c r="M85" i="2"/>
  <c r="P42" i="3" l="1"/>
  <c r="P31" i="3"/>
  <c r="P51" i="3"/>
  <c r="P50" i="7"/>
  <c r="E44" i="21"/>
  <c r="P28" i="3"/>
  <c r="P19" i="3"/>
  <c r="P62" i="3"/>
  <c r="P63" i="7"/>
  <c r="P39" i="7"/>
  <c r="P38" i="7"/>
  <c r="P93" i="3"/>
  <c r="Y46" i="34"/>
  <c r="C83" i="21"/>
  <c r="P94" i="3"/>
  <c r="P49" i="3"/>
  <c r="P19" i="7"/>
  <c r="P60" i="7"/>
  <c r="P17" i="3"/>
  <c r="P55" i="3"/>
  <c r="P32" i="3"/>
  <c r="S71" i="45"/>
  <c r="C59" i="21"/>
  <c r="Y22" i="34"/>
  <c r="P65" i="3"/>
  <c r="P90" i="7"/>
  <c r="P67" i="7"/>
  <c r="Q87" i="45"/>
  <c r="C86" i="21"/>
  <c r="Y49" i="34"/>
  <c r="D80" i="21"/>
  <c r="P55" i="7"/>
  <c r="AA56" i="7"/>
  <c r="I90" i="8"/>
  <c r="C78" i="21"/>
  <c r="Y41" i="34"/>
  <c r="C66" i="21"/>
  <c r="Y29" i="34"/>
  <c r="Q67" i="45"/>
  <c r="P42" i="7"/>
  <c r="Y45" i="34"/>
  <c r="C82" i="21"/>
  <c r="P79" i="7"/>
  <c r="Y11" i="34"/>
  <c r="C48" i="21"/>
  <c r="C94" i="21"/>
  <c r="C70" i="21"/>
  <c r="Y33" i="34"/>
  <c r="P45" i="7"/>
  <c r="Y49" i="7"/>
  <c r="P70" i="7"/>
  <c r="P48" i="7"/>
  <c r="D86" i="21"/>
  <c r="P91" i="7"/>
  <c r="P92" i="7"/>
  <c r="P8" i="7"/>
  <c r="P54" i="7"/>
  <c r="C80" i="21"/>
  <c r="Y43" i="34"/>
  <c r="C79" i="21"/>
  <c r="Y42" i="34"/>
  <c r="P11" i="7"/>
  <c r="Y54" i="34"/>
  <c r="C91" i="21"/>
  <c r="I115" i="8"/>
  <c r="Y81" i="7"/>
  <c r="P80" i="7"/>
  <c r="P83" i="45"/>
  <c r="O71" i="45"/>
  <c r="P18" i="7"/>
  <c r="C74" i="21"/>
  <c r="P81" i="7"/>
  <c r="C45" i="21"/>
  <c r="Y8" i="34"/>
  <c r="C54" i="21"/>
  <c r="Y17" i="34"/>
  <c r="P83" i="7"/>
  <c r="P82" i="7"/>
  <c r="Y20" i="34"/>
  <c r="C57" i="21"/>
  <c r="C69" i="21"/>
  <c r="Y32" i="34"/>
  <c r="P30" i="7"/>
  <c r="AA30" i="7"/>
  <c r="D90" i="21"/>
  <c r="P34" i="7"/>
  <c r="P35" i="7"/>
  <c r="C81" i="21"/>
  <c r="Y44" i="34"/>
  <c r="Y48" i="34"/>
  <c r="C85" i="21"/>
  <c r="D55" i="21"/>
  <c r="I42" i="8"/>
  <c r="P87" i="7"/>
  <c r="D82" i="21"/>
  <c r="N51" i="45"/>
  <c r="S67" i="45"/>
  <c r="O67" i="45"/>
  <c r="P13" i="7"/>
  <c r="P26" i="7"/>
  <c r="P17" i="7"/>
  <c r="I120" i="8"/>
  <c r="AA94" i="7"/>
  <c r="C89" i="21"/>
  <c r="Y52" i="34"/>
  <c r="Y23" i="34"/>
  <c r="C60" i="21"/>
  <c r="Y30" i="34"/>
  <c r="C67" i="21"/>
  <c r="AA49" i="7"/>
  <c r="P49" i="7"/>
  <c r="C87" i="21"/>
  <c r="Y50" i="34"/>
  <c r="P86" i="7"/>
  <c r="C47" i="21"/>
  <c r="Y10" i="34"/>
  <c r="C49" i="21"/>
  <c r="Y12" i="34"/>
  <c r="Y7" i="34"/>
  <c r="C44" i="21"/>
  <c r="F44" i="21" s="1"/>
  <c r="C76" i="21"/>
  <c r="Y39" i="34"/>
  <c r="Y16" i="34"/>
  <c r="C53" i="21"/>
  <c r="Y18" i="34"/>
  <c r="C55" i="21"/>
  <c r="Y53" i="34"/>
  <c r="C90" i="21"/>
  <c r="P44" i="7"/>
  <c r="P43" i="7"/>
  <c r="AA44" i="7"/>
  <c r="P9" i="7"/>
  <c r="P10" i="7"/>
  <c r="P14" i="7"/>
  <c r="Y30" i="7"/>
  <c r="W30" i="7"/>
  <c r="P28" i="7"/>
  <c r="P29" i="7"/>
  <c r="C51" i="21"/>
  <c r="Y14" i="34"/>
  <c r="P22" i="7"/>
  <c r="P75" i="7"/>
  <c r="P76" i="7"/>
  <c r="P74" i="7"/>
  <c r="W81" i="7"/>
  <c r="AA81" i="7"/>
  <c r="Y24" i="34"/>
  <c r="C61" i="21"/>
  <c r="P51" i="7"/>
  <c r="C73" i="21"/>
  <c r="Y56" i="34"/>
  <c r="C93" i="21"/>
  <c r="C50" i="21"/>
  <c r="Y13" i="34"/>
  <c r="P64" i="7"/>
  <c r="Y9" i="34"/>
  <c r="C46" i="21"/>
  <c r="P61" i="7"/>
  <c r="D61" i="21"/>
  <c r="P58" i="7"/>
  <c r="W59" i="7"/>
  <c r="AA59" i="7"/>
  <c r="P59" i="7"/>
  <c r="C58" i="21"/>
  <c r="Y21" i="34"/>
  <c r="I47" i="8"/>
  <c r="P12" i="7"/>
  <c r="P33" i="7"/>
  <c r="P32" i="7"/>
  <c r="P66" i="7"/>
  <c r="P65" i="7"/>
  <c r="AA68" i="7"/>
  <c r="P23" i="7"/>
  <c r="C75" i="21"/>
  <c r="Y38" i="34"/>
  <c r="C71" i="21"/>
  <c r="Y34" i="34"/>
  <c r="C64" i="21"/>
  <c r="Y27" i="34"/>
  <c r="P94" i="7"/>
  <c r="P93" i="7"/>
  <c r="P16" i="7"/>
  <c r="P15" i="7"/>
  <c r="R83" i="45"/>
  <c r="N83" i="45"/>
  <c r="O51" i="45"/>
  <c r="Q71" i="45"/>
  <c r="S87" i="45"/>
  <c r="O87" i="45"/>
  <c r="O55" i="45"/>
  <c r="P71" i="7"/>
  <c r="AA72" i="7"/>
  <c r="Y25" i="34"/>
  <c r="C62" i="21"/>
  <c r="P27" i="7"/>
  <c r="P46" i="7"/>
  <c r="P47" i="7"/>
  <c r="W49" i="7"/>
  <c r="C63" i="21"/>
  <c r="Y26" i="34"/>
  <c r="C65" i="21"/>
  <c r="Y28" i="34"/>
  <c r="P62" i="7"/>
  <c r="P31" i="7"/>
  <c r="Y37" i="7"/>
  <c r="N72" i="3"/>
  <c r="H72" i="3"/>
  <c r="N73" i="3"/>
  <c r="H75" i="8"/>
  <c r="O40" i="7"/>
  <c r="O41" i="7"/>
  <c r="S51" i="45"/>
  <c r="C59" i="8"/>
  <c r="J24" i="7"/>
  <c r="H24" i="7"/>
  <c r="J25" i="7"/>
  <c r="C55" i="8"/>
  <c r="J20" i="7"/>
  <c r="H20" i="7"/>
  <c r="J21" i="7"/>
  <c r="C107" i="8"/>
  <c r="H72" i="7"/>
  <c r="J72" i="7"/>
  <c r="J73" i="7"/>
  <c r="K84" i="7"/>
  <c r="D119" i="8"/>
  <c r="K85" i="7"/>
  <c r="T83" i="45"/>
  <c r="W47" i="34"/>
  <c r="D84" i="21" s="1"/>
  <c r="C75" i="8"/>
  <c r="J40" i="7"/>
  <c r="H40" i="7"/>
  <c r="J41" i="7"/>
  <c r="D107" i="8"/>
  <c r="K72" i="7"/>
  <c r="K73" i="7"/>
  <c r="G103" i="8"/>
  <c r="N68" i="7"/>
  <c r="N69" i="7"/>
  <c r="H103" i="8"/>
  <c r="O68" i="7"/>
  <c r="O69" i="7"/>
  <c r="V31" i="34"/>
  <c r="I67" i="45"/>
  <c r="D123" i="8"/>
  <c r="K88" i="7"/>
  <c r="K89" i="7"/>
  <c r="V51" i="34"/>
  <c r="I87" i="45"/>
  <c r="D91" i="8"/>
  <c r="K56" i="7"/>
  <c r="K57" i="7"/>
  <c r="Q55" i="45"/>
  <c r="M36" i="3"/>
  <c r="M37" i="3"/>
  <c r="N24" i="3"/>
  <c r="H24" i="3"/>
  <c r="N25" i="3"/>
  <c r="H55" i="8"/>
  <c r="O20" i="7"/>
  <c r="O21" i="7"/>
  <c r="G107" i="8"/>
  <c r="N72" i="7"/>
  <c r="N73" i="7"/>
  <c r="V35" i="34"/>
  <c r="I71" i="45"/>
  <c r="P52" i="2"/>
  <c r="P53" i="2"/>
  <c r="F119" i="8"/>
  <c r="M84" i="7"/>
  <c r="M85" i="7"/>
  <c r="C119" i="8"/>
  <c r="H84" i="7"/>
  <c r="J84" i="7"/>
  <c r="J85" i="7"/>
  <c r="M88" i="3"/>
  <c r="M89" i="3"/>
  <c r="N52" i="7"/>
  <c r="G87" i="8"/>
  <c r="N53" i="7"/>
  <c r="Q51" i="45"/>
  <c r="D71" i="8"/>
  <c r="K36" i="7"/>
  <c r="K37" i="7"/>
  <c r="F71" i="8"/>
  <c r="M36" i="7"/>
  <c r="M37" i="7"/>
  <c r="F59" i="8"/>
  <c r="M24" i="7"/>
  <c r="M25" i="7"/>
  <c r="F103" i="8"/>
  <c r="M68" i="7"/>
  <c r="M69" i="7"/>
  <c r="N88" i="3"/>
  <c r="H88" i="3"/>
  <c r="N89" i="3"/>
  <c r="N56" i="3"/>
  <c r="H56" i="3"/>
  <c r="N57" i="3"/>
  <c r="G123" i="8"/>
  <c r="N88" i="7"/>
  <c r="N89" i="7"/>
  <c r="S83" i="45"/>
  <c r="O83" i="45"/>
  <c r="M20" i="3"/>
  <c r="M21" i="3"/>
  <c r="P72" i="2"/>
  <c r="P73" i="2"/>
  <c r="D75" i="8"/>
  <c r="K40" i="7"/>
  <c r="K41" i="7"/>
  <c r="P24" i="2"/>
  <c r="P25" i="2"/>
  <c r="E87" i="8"/>
  <c r="L52" i="7"/>
  <c r="L53" i="7"/>
  <c r="C87" i="8"/>
  <c r="J52" i="7"/>
  <c r="H52" i="7"/>
  <c r="J53" i="7"/>
  <c r="H87" i="8"/>
  <c r="O52" i="7"/>
  <c r="O53" i="7"/>
  <c r="T51" i="45"/>
  <c r="W15" i="34"/>
  <c r="D52" i="21" s="1"/>
  <c r="P51" i="45"/>
  <c r="N36" i="7"/>
  <c r="G71" i="8"/>
  <c r="N37" i="7"/>
  <c r="G59" i="8"/>
  <c r="N24" i="7"/>
  <c r="N25" i="7"/>
  <c r="E59" i="8"/>
  <c r="G55" i="8"/>
  <c r="N20" i="7"/>
  <c r="N21" i="7"/>
  <c r="F55" i="8"/>
  <c r="M20" i="7"/>
  <c r="M21" i="7"/>
  <c r="R71" i="45"/>
  <c r="N71" i="45"/>
  <c r="P40" i="2"/>
  <c r="P41" i="2"/>
  <c r="C103" i="8"/>
  <c r="J68" i="7"/>
  <c r="H68" i="7"/>
  <c r="J69" i="7"/>
  <c r="E103" i="8"/>
  <c r="L68" i="7"/>
  <c r="L69" i="7"/>
  <c r="D103" i="8"/>
  <c r="K68" i="7"/>
  <c r="K69" i="7"/>
  <c r="T67" i="45"/>
  <c r="W31" i="34"/>
  <c r="P67" i="45"/>
  <c r="M40" i="3"/>
  <c r="M41" i="3"/>
  <c r="H88" i="7"/>
  <c r="C123" i="8"/>
  <c r="J88" i="7"/>
  <c r="J89" i="7"/>
  <c r="T87" i="45"/>
  <c r="W51" i="34"/>
  <c r="P87" i="45"/>
  <c r="E91" i="8"/>
  <c r="L56" i="7"/>
  <c r="L57" i="7"/>
  <c r="G91" i="8"/>
  <c r="N56" i="7"/>
  <c r="N57" i="7"/>
  <c r="H91" i="8"/>
  <c r="O56" i="7"/>
  <c r="O57" i="7"/>
  <c r="T55" i="45"/>
  <c r="W19" i="34"/>
  <c r="D56" i="21" s="1"/>
  <c r="P55" i="45"/>
  <c r="M52" i="3"/>
  <c r="M53" i="3"/>
  <c r="P20" i="2"/>
  <c r="P21" i="2"/>
  <c r="E119" i="8"/>
  <c r="L84" i="7"/>
  <c r="L85" i="7"/>
  <c r="F75" i="8"/>
  <c r="M40" i="7"/>
  <c r="M41" i="7"/>
  <c r="O24" i="7"/>
  <c r="H59" i="8"/>
  <c r="O25" i="7"/>
  <c r="H107" i="8"/>
  <c r="O72" i="7"/>
  <c r="O73" i="7"/>
  <c r="N40" i="3"/>
  <c r="H40" i="3"/>
  <c r="N41" i="3"/>
  <c r="M56" i="3"/>
  <c r="M57" i="3"/>
  <c r="E68" i="21"/>
  <c r="P36" i="2"/>
  <c r="P37" i="2"/>
  <c r="P84" i="2"/>
  <c r="P85" i="2"/>
  <c r="M72" i="3"/>
  <c r="M73" i="3"/>
  <c r="M68" i="3"/>
  <c r="M69" i="3"/>
  <c r="E88" i="21"/>
  <c r="C91" i="8"/>
  <c r="J56" i="7"/>
  <c r="H56" i="7"/>
  <c r="J57" i="7"/>
  <c r="S55" i="45"/>
  <c r="M24" i="3"/>
  <c r="M25" i="3"/>
  <c r="P68" i="2"/>
  <c r="P69" i="2"/>
  <c r="N20" i="3"/>
  <c r="H20" i="3"/>
  <c r="N21" i="3"/>
  <c r="H119" i="8"/>
  <c r="O84" i="7"/>
  <c r="O85" i="7"/>
  <c r="G119" i="8"/>
  <c r="N84" i="7"/>
  <c r="N85" i="7"/>
  <c r="Q83" i="45"/>
  <c r="I83" i="45"/>
  <c r="V47" i="34"/>
  <c r="G75" i="8"/>
  <c r="N40" i="7"/>
  <c r="N41" i="7"/>
  <c r="D87" i="8"/>
  <c r="K52" i="7"/>
  <c r="K53" i="7"/>
  <c r="F87" i="8"/>
  <c r="M52" i="7"/>
  <c r="M53" i="7"/>
  <c r="I51" i="45"/>
  <c r="V15" i="34"/>
  <c r="R51" i="45"/>
  <c r="H71" i="8"/>
  <c r="O36" i="7"/>
  <c r="O37" i="7"/>
  <c r="C71" i="8"/>
  <c r="H36" i="7"/>
  <c r="J36" i="7"/>
  <c r="J37" i="7"/>
  <c r="D59" i="8"/>
  <c r="K24" i="7"/>
  <c r="K25" i="7"/>
  <c r="D55" i="8"/>
  <c r="K20" i="7"/>
  <c r="K21" i="7"/>
  <c r="M72" i="7"/>
  <c r="F107" i="8"/>
  <c r="M73" i="7"/>
  <c r="E107" i="8"/>
  <c r="L72" i="7"/>
  <c r="L73" i="7"/>
  <c r="W35" i="34"/>
  <c r="N52" i="3"/>
  <c r="H52" i="3"/>
  <c r="N53" i="3"/>
  <c r="R67" i="45"/>
  <c r="N67" i="45"/>
  <c r="N36" i="3"/>
  <c r="H36" i="3"/>
  <c r="N37" i="3"/>
  <c r="N84" i="3"/>
  <c r="H84" i="3"/>
  <c r="N85" i="3"/>
  <c r="P88" i="2"/>
  <c r="P89" i="2"/>
  <c r="P56" i="2"/>
  <c r="P57" i="2"/>
  <c r="M84" i="3"/>
  <c r="M85" i="3"/>
  <c r="F123" i="8"/>
  <c r="M88" i="7"/>
  <c r="M89" i="7"/>
  <c r="H123" i="8"/>
  <c r="O88" i="7"/>
  <c r="O89" i="7"/>
  <c r="E123" i="8"/>
  <c r="L88" i="7"/>
  <c r="L89" i="7"/>
  <c r="R87" i="45"/>
  <c r="N87" i="45"/>
  <c r="M56" i="7"/>
  <c r="F91" i="8"/>
  <c r="M57" i="7"/>
  <c r="I55" i="45"/>
  <c r="V19" i="34"/>
  <c r="R55" i="45"/>
  <c r="N55" i="45"/>
  <c r="N68" i="3"/>
  <c r="H68" i="3"/>
  <c r="N69" i="3"/>
  <c r="W95" i="7" l="1"/>
  <c r="F55" i="21"/>
  <c r="F80" i="21"/>
  <c r="F86" i="21"/>
  <c r="Y56" i="7"/>
  <c r="P52" i="7"/>
  <c r="W56" i="7"/>
  <c r="P53" i="7"/>
  <c r="P72" i="3"/>
  <c r="P73" i="3"/>
  <c r="P84" i="3"/>
  <c r="P85" i="3"/>
  <c r="P36" i="7"/>
  <c r="W37" i="7"/>
  <c r="P37" i="7"/>
  <c r="P20" i="3"/>
  <c r="P21" i="3"/>
  <c r="P88" i="7"/>
  <c r="Y94" i="7"/>
  <c r="P89" i="7"/>
  <c r="P24" i="3"/>
  <c r="P25" i="3"/>
  <c r="C68" i="21"/>
  <c r="Y31" i="34"/>
  <c r="P20" i="7"/>
  <c r="P21" i="7"/>
  <c r="C52" i="21"/>
  <c r="Y15" i="34"/>
  <c r="P88" i="3"/>
  <c r="P89" i="3"/>
  <c r="P68" i="3"/>
  <c r="P69" i="3"/>
  <c r="C56" i="21"/>
  <c r="Y19" i="34"/>
  <c r="C84" i="21"/>
  <c r="Y47" i="34"/>
  <c r="P56" i="7"/>
  <c r="P57" i="7"/>
  <c r="P52" i="3"/>
  <c r="P53" i="3"/>
  <c r="D68" i="21"/>
  <c r="P68" i="7"/>
  <c r="P69" i="7"/>
  <c r="W68" i="7"/>
  <c r="I59" i="8"/>
  <c r="P24" i="7"/>
  <c r="P25" i="7"/>
  <c r="P36" i="3"/>
  <c r="P37" i="3"/>
  <c r="D72" i="21"/>
  <c r="P40" i="3"/>
  <c r="P41" i="3"/>
  <c r="D88" i="21"/>
  <c r="P56" i="3"/>
  <c r="P57" i="3"/>
  <c r="P84" i="7"/>
  <c r="W94" i="7"/>
  <c r="P85" i="7"/>
  <c r="C72" i="21"/>
  <c r="C88" i="21"/>
  <c r="Y51" i="34"/>
  <c r="P40" i="7"/>
  <c r="Y44" i="7"/>
  <c r="W44" i="7"/>
  <c r="P41" i="7"/>
  <c r="I107" i="8"/>
  <c r="P72" i="7"/>
  <c r="P73" i="7"/>
  <c r="W72" i="7"/>
  <c r="Q94" i="29" l="1"/>
  <c r="Q94" i="32" s="1"/>
  <c r="AA94" i="29"/>
  <c r="AC94" i="29" s="1"/>
  <c r="AC94" i="32" s="1"/>
  <c r="Q95" i="29"/>
  <c r="Q95" i="32" s="1"/>
  <c r="O94" i="33"/>
  <c r="Q94" i="33" s="1"/>
  <c r="O94" i="32"/>
  <c r="Q93" i="45" s="1"/>
  <c r="AA94" i="32"/>
  <c r="W57" i="34" s="1"/>
  <c r="Y57" i="34" s="1"/>
  <c r="O95" i="32" l="1"/>
  <c r="Q94" i="45" s="1"/>
  <c r="O95" i="33"/>
  <c r="AA95" i="33" s="1"/>
  <c r="AC95" i="33" s="1"/>
  <c r="AA94" i="33"/>
  <c r="AU94" i="33" s="1"/>
  <c r="AW94" i="33" s="1"/>
  <c r="T93" i="45"/>
  <c r="D94" i="21"/>
  <c r="Q95" i="33"/>
  <c r="AA95" i="29"/>
  <c r="AU94" i="29"/>
  <c r="AU95" i="33" l="1"/>
  <c r="AW95" i="33" s="1"/>
  <c r="AC94" i="33"/>
  <c r="C57" i="34"/>
  <c r="AW94" i="29"/>
  <c r="AU95" i="29"/>
  <c r="AA95" i="32"/>
  <c r="AC95" i="29"/>
  <c r="AC95" i="32" s="1"/>
  <c r="W58" i="34" l="1"/>
  <c r="T94" i="45"/>
  <c r="AW95" i="29"/>
  <c r="C58" i="34"/>
  <c r="M57" i="34"/>
  <c r="E57" i="34"/>
  <c r="H57" i="34" s="1"/>
  <c r="M58" i="34" l="1"/>
  <c r="E58" i="34"/>
  <c r="O57" i="34"/>
  <c r="T57" i="34" s="1"/>
  <c r="R57" i="34"/>
  <c r="G57" i="34"/>
  <c r="I57" i="34"/>
  <c r="J57" i="34"/>
  <c r="D95" i="21"/>
  <c r="F95" i="21" s="1"/>
  <c r="Y58" i="34"/>
  <c r="G58" i="34" l="1"/>
  <c r="I58" i="34"/>
  <c r="J58" i="34"/>
  <c r="H58" i="34"/>
  <c r="O58" i="34"/>
  <c r="T58" i="34" s="1"/>
  <c r="R58" i="34"/>
  <c r="M72" i="29" l="1"/>
  <c r="M72" i="32" s="1"/>
  <c r="M73" i="29"/>
  <c r="M73" i="32" s="1"/>
  <c r="AB73" i="29"/>
  <c r="AC73" i="29" s="1"/>
  <c r="AC73" i="32" s="1"/>
  <c r="M74" i="29"/>
  <c r="M74" i="32" s="1"/>
  <c r="L72" i="33"/>
  <c r="M72" i="33" s="1"/>
  <c r="AB72" i="33"/>
  <c r="AC72" i="33" s="1"/>
  <c r="L73" i="33"/>
  <c r="M73" i="33" s="1"/>
  <c r="L74" i="33"/>
  <c r="M74" i="33" s="1"/>
  <c r="L72" i="32"/>
  <c r="P71" i="45" s="1"/>
  <c r="L73" i="32"/>
  <c r="P72" i="45" s="1"/>
  <c r="AB73" i="32"/>
  <c r="T72" i="45" s="1"/>
  <c r="L74" i="32"/>
  <c r="P73" i="45" s="1"/>
  <c r="AB74" i="33" l="1"/>
  <c r="AC74" i="33" s="1"/>
  <c r="X36" i="34"/>
  <c r="E73" i="21" s="1"/>
  <c r="AV74" i="33"/>
  <c r="AW74" i="33" s="1"/>
  <c r="AB73" i="33"/>
  <c r="AV72" i="33"/>
  <c r="AW72" i="33" s="1"/>
  <c r="AB74" i="29"/>
  <c r="AV73" i="29"/>
  <c r="AB72" i="29"/>
  <c r="Y36" i="34" l="1"/>
  <c r="AV72" i="29"/>
  <c r="AB72" i="32"/>
  <c r="AC72" i="29"/>
  <c r="AC72" i="32" s="1"/>
  <c r="AV73" i="33"/>
  <c r="AW73" i="33" s="1"/>
  <c r="AC73" i="33"/>
  <c r="AW73" i="29"/>
  <c r="D36" i="34"/>
  <c r="AV74" i="29"/>
  <c r="AB74" i="32"/>
  <c r="AC74" i="29"/>
  <c r="AC74" i="32" s="1"/>
  <c r="E36" i="34" l="1"/>
  <c r="N36" i="34"/>
  <c r="I36" i="34"/>
  <c r="AW74" i="29"/>
  <c r="D37" i="34"/>
  <c r="T71" i="45"/>
  <c r="X35" i="34"/>
  <c r="T73" i="45"/>
  <c r="X37" i="34"/>
  <c r="AW72" i="29"/>
  <c r="D35" i="34"/>
  <c r="E35" i="34" l="1"/>
  <c r="N35" i="34"/>
  <c r="S36" i="34" s="1"/>
  <c r="E72" i="21"/>
  <c r="Y35" i="34"/>
  <c r="O36" i="34"/>
  <c r="E74" i="21"/>
  <c r="Y37" i="34"/>
  <c r="E37" i="34"/>
  <c r="N37" i="34"/>
  <c r="J36" i="34"/>
  <c r="G36" i="34"/>
  <c r="H36" i="34"/>
  <c r="J37" i="34" l="1"/>
  <c r="G37" i="34"/>
  <c r="H37" i="34"/>
  <c r="O35" i="34"/>
  <c r="T35" i="34" s="1"/>
  <c r="S35" i="34"/>
  <c r="S37" i="34"/>
  <c r="S38" i="34"/>
  <c r="O37" i="34"/>
  <c r="H35" i="34"/>
  <c r="J35" i="34"/>
  <c r="G35" i="34"/>
  <c r="I37" i="34"/>
  <c r="I35" i="34"/>
  <c r="T37" i="34" l="1"/>
  <c r="T38" i="34"/>
  <c r="T36" i="34"/>
</calcChain>
</file>

<file path=xl/sharedStrings.xml><?xml version="1.0" encoding="utf-8"?>
<sst xmlns="http://schemas.openxmlformats.org/spreadsheetml/2006/main" count="1639" uniqueCount="289">
  <si>
    <t>CONTENTS</t>
  </si>
  <si>
    <t>Table 1</t>
  </si>
  <si>
    <t>Table 2</t>
  </si>
  <si>
    <t>Table 3</t>
  </si>
  <si>
    <t>Table 4</t>
  </si>
  <si>
    <t>Table 5</t>
  </si>
  <si>
    <t>Table 6</t>
  </si>
  <si>
    <t>State and Local Tax Effort in New York City by Level of Government</t>
  </si>
  <si>
    <t>Per Capita</t>
  </si>
  <si>
    <t>Population</t>
  </si>
  <si>
    <t>Resident Personal Income (PI)</t>
  </si>
  <si>
    <t>Business Capital Value Added (CVA)</t>
  </si>
  <si>
    <t>Total Gross Taxable Resources (GTR)</t>
  </si>
  <si>
    <t>PI</t>
  </si>
  <si>
    <t>CVA</t>
  </si>
  <si>
    <t>GTR</t>
  </si>
  <si>
    <t>2016f</t>
  </si>
  <si>
    <t>2017f</t>
  </si>
  <si>
    <t>Real Growth</t>
  </si>
  <si>
    <t>Gross Taxable Resources</t>
  </si>
  <si>
    <t>Non-Exported Taxes</t>
  </si>
  <si>
    <t>Exported Taxes</t>
  </si>
  <si>
    <t>Total</t>
  </si>
  <si>
    <t>Property</t>
  </si>
  <si>
    <t>Sales</t>
  </si>
  <si>
    <t>Other</t>
  </si>
  <si>
    <t>Taxes</t>
  </si>
  <si>
    <t>Personal Income</t>
  </si>
  <si>
    <t>Business Income</t>
  </si>
  <si>
    <t>Real Estate Related</t>
  </si>
  <si>
    <t>Dollars in Millions</t>
  </si>
  <si>
    <t>City</t>
  </si>
  <si>
    <t>State</t>
  </si>
  <si>
    <t>2018f</t>
  </si>
  <si>
    <t>2019f</t>
  </si>
  <si>
    <t>General Sales</t>
  </si>
  <si>
    <t>Total non-Exported</t>
  </si>
  <si>
    <t>Total Exported</t>
  </si>
  <si>
    <t>na</t>
  </si>
  <si>
    <t>Personal income</t>
  </si>
  <si>
    <t>Taxes per $100 Gross Taxable Resources</t>
  </si>
  <si>
    <t>1950-1952</t>
  </si>
  <si>
    <t xml:space="preserve"> Insert "1" in box to include exported taxes, "0" for taxes on city GTR only.</t>
  </si>
  <si>
    <t>High:</t>
  </si>
  <si>
    <t>Low:</t>
  </si>
  <si>
    <t>Real-Estate Related</t>
  </si>
  <si>
    <t>The Changing Mix of New York City Taxes</t>
  </si>
  <si>
    <t>New York City Government Tax Effort by Type of Tax</t>
  </si>
  <si>
    <t>Table A1</t>
  </si>
  <si>
    <t>Table A2</t>
  </si>
  <si>
    <t>Table A3</t>
  </si>
  <si>
    <t>The Changing Mix of NYC Tax Revenues</t>
  </si>
  <si>
    <t>Business Gross Receipts</t>
  </si>
  <si>
    <t>CITY</t>
  </si>
  <si>
    <t>STATE</t>
  </si>
  <si>
    <t>PROPERTY</t>
  </si>
  <si>
    <t>Real property</t>
  </si>
  <si>
    <t>GENERAL SALES</t>
  </si>
  <si>
    <t>PERSONAL INCOME</t>
  </si>
  <si>
    <t>BUSINESS INCOME</t>
  </si>
  <si>
    <t>REAL ESTATE-RELATED</t>
  </si>
  <si>
    <t>OTHER</t>
  </si>
  <si>
    <t>General sales</t>
  </si>
  <si>
    <t>Mortgage recording</t>
  </si>
  <si>
    <t>Unincorporated business (1967 - )</t>
  </si>
  <si>
    <t>Commercial rent (1964 - )</t>
  </si>
  <si>
    <t>Insurance corporation (1967 - 1977)</t>
  </si>
  <si>
    <t>General business ( - 1966)</t>
  </si>
  <si>
    <t>Financial business ( - 1966)</t>
  </si>
  <si>
    <t>Utility</t>
  </si>
  <si>
    <t>Real property transfer (1970 - )</t>
  </si>
  <si>
    <t>Beer &amp; liquor (1981 - )</t>
  </si>
  <si>
    <t>Surcharge on liquor license (1952 - 1954, 1981 - )</t>
  </si>
  <si>
    <t>Tar &amp; nicotine (1972 - 1977)</t>
  </si>
  <si>
    <t>Stock transfer (1966 - 1982)</t>
  </si>
  <si>
    <t>Stock transfer ( - 1966)</t>
  </si>
  <si>
    <t>Vault (1963 - 1998)</t>
  </si>
  <si>
    <t>Motor fuel (1972 - 1987)</t>
  </si>
  <si>
    <t>Auto use (1975 - )</t>
  </si>
  <si>
    <t>PILOTS (1957 - )</t>
  </si>
  <si>
    <t>Amusement (1955- 1968)</t>
  </si>
  <si>
    <t>Horse race admissions (1952 - )</t>
  </si>
  <si>
    <t>Pari-mutual pools ( - 1956)</t>
  </si>
  <si>
    <t>OTB surtax (1972 - )</t>
  </si>
  <si>
    <t>Commercial motor vehicle (1960 - )</t>
  </si>
  <si>
    <t>Taxi rides (1960 - 1961)</t>
  </si>
  <si>
    <t>Occupancy ( - 1983)</t>
  </si>
  <si>
    <t>Communication surcharges (1992 - )</t>
  </si>
  <si>
    <t>Refunds on penalties &amp; interest [prop. + all other]</t>
  </si>
  <si>
    <t>Penalties &amp; interest [prop. + all other]</t>
  </si>
  <si>
    <t>*Waver 1127</t>
  </si>
  <si>
    <t>*Hotel occupancy ( - 1966, 1971 - )</t>
  </si>
  <si>
    <t>*Fire insurance premium (1968 - )</t>
  </si>
  <si>
    <t>*[Hotel sales (1966 - )]</t>
  </si>
  <si>
    <t>Refunds on other taxes</t>
  </si>
  <si>
    <t>General sales surcharge (1982 - )</t>
  </si>
  <si>
    <t>Taxi Medallion transfer (1981 - )</t>
  </si>
  <si>
    <t>Utilities (Art. 9)</t>
  </si>
  <si>
    <t>Surcharge on Utilities (Art. 9) (1983 - )</t>
  </si>
  <si>
    <t>General corporation (1967 - )</t>
  </si>
  <si>
    <t>Banks, Art. 33</t>
  </si>
  <si>
    <t>Business corporations, Art. 9-A</t>
  </si>
  <si>
    <t>Insurance, Art. 32 (1974 - )</t>
  </si>
  <si>
    <t>Corporations, Art. 9</t>
  </si>
  <si>
    <t>Unincorporated business ( - 1972)</t>
  </si>
  <si>
    <t>*[Hotel sales]</t>
  </si>
  <si>
    <t>*Hotel occupancy (1994 - 1995)</t>
  </si>
  <si>
    <t>Corporations, Art. 13 (1981 - )</t>
  </si>
  <si>
    <t>*Nonresident personal income (1967 - 2000)</t>
  </si>
  <si>
    <t>Resident personal income (1967 - )</t>
  </si>
  <si>
    <t>Mortgage recording (1979 - )</t>
  </si>
  <si>
    <t>Surcharge on Banks, Art. 33 (1983 - )</t>
  </si>
  <si>
    <t>Surcharge on Insurance, Art. 32 (1983 - )</t>
  </si>
  <si>
    <t>Surcharge on Corporations, Art. 9 (1983 - )</t>
  </si>
  <si>
    <t>MCTD 'Mobility' (payroll) (2010 - )</t>
  </si>
  <si>
    <t>MCTD Medallion taxicab rides (2010 - )</t>
  </si>
  <si>
    <t>Motor fuel</t>
  </si>
  <si>
    <t>Cigarette</t>
  </si>
  <si>
    <t>Tobacco products</t>
  </si>
  <si>
    <t>Mortgage recording (1970 - ; + Urban tax 1983 - )</t>
  </si>
  <si>
    <t>Real property transfer [Urban tax] (1983 - )</t>
  </si>
  <si>
    <t>Estate</t>
  </si>
  <si>
    <t>Gift</t>
  </si>
  <si>
    <t>Real estate transfer (1969 - )</t>
  </si>
  <si>
    <t>Real property transfer gains</t>
  </si>
  <si>
    <t>Surcharge on Business corps., Art. 9-A (1983 - )</t>
  </si>
  <si>
    <t>Pari-mutual</t>
  </si>
  <si>
    <t>OTB</t>
  </si>
  <si>
    <t>Racing admissions</t>
  </si>
  <si>
    <t>Boxing &amp; wrestling admissions</t>
  </si>
  <si>
    <t>Highway use</t>
  </si>
  <si>
    <t>Alcoholic beverage</t>
  </si>
  <si>
    <t>Lubricating oils, Art. 24</t>
  </si>
  <si>
    <t>Petroleum business, Art. 13-A</t>
  </si>
  <si>
    <t>Wireless communication surcharges (2003 - 2010)</t>
  </si>
  <si>
    <t>Table A4</t>
  </si>
  <si>
    <t>TAX TYPE</t>
  </si>
  <si>
    <t>1995-2003</t>
  </si>
  <si>
    <t>Growth in Tax Effort</t>
  </si>
  <si>
    <t>1991-1994</t>
  </si>
  <si>
    <t>1982-1990</t>
  </si>
  <si>
    <t>1979-1981</t>
  </si>
  <si>
    <t>1972-1978</t>
  </si>
  <si>
    <t>1967-1971</t>
  </si>
  <si>
    <t>1960-1966</t>
  </si>
  <si>
    <t>1953-1959</t>
  </si>
  <si>
    <t>Average:</t>
  </si>
  <si>
    <t>* Categorized as exported taxes, not included in the calculation of tax effort.</t>
  </si>
  <si>
    <t>Transportation corporation (1967 - 1990)</t>
  </si>
  <si>
    <t>Classification of Taxes</t>
  </si>
  <si>
    <t>TRANSIT DISTRICT</t>
  </si>
  <si>
    <t>Detailed City, State, and Transit District Tax Effort in New York City by Type of Tax</t>
  </si>
  <si>
    <t>Total City, State, and Transit District Taxes and Tax Effort in New York City Since 1966</t>
  </si>
  <si>
    <t>NOT UPDATED</t>
  </si>
  <si>
    <t>Resident personal income</t>
  </si>
  <si>
    <r>
      <t xml:space="preserve">Auto rental (2010 - ) </t>
    </r>
    <r>
      <rPr>
        <sz val="8"/>
        <color rgb="FFAF0000"/>
        <rFont val="Arial"/>
        <family val="2"/>
      </rPr>
      <t>(*'airport share')</t>
    </r>
  </si>
  <si>
    <r>
      <t xml:space="preserve">Auto rental (1991 - ) </t>
    </r>
    <r>
      <rPr>
        <sz val="8"/>
        <color rgb="FFAF0000"/>
        <rFont val="Arial"/>
        <family val="2"/>
      </rPr>
      <t>(*'airport share')</t>
    </r>
  </si>
  <si>
    <t>The MCTD mobility (payroll) tax is remitted by employers but assumed to be borne by employees. Thus the share of the tax on city GTR is allocated by employee residence, not employer location.</t>
  </si>
  <si>
    <t>The base for the city's general business and financial business taxes was gross receipts. These taxes were replaced by taxes on business net income (GCT, BCT, UBT) in 1967.</t>
  </si>
  <si>
    <t>The City's property tax and personal income tax (PIT) exclude STAR.</t>
  </si>
  <si>
    <t>The City's PIT baselines a retroactive adjusment to the state/city offset, which increased revenues in 2003-2008 and reduced revenue in 2009.</t>
  </si>
  <si>
    <t xml:space="preserve">City and state PIT exclude refundable credits (EITC and child care credit refunds in excess of liabilities). </t>
  </si>
  <si>
    <t>** Income taxes on commuters to NYC from the rest of the state or out of state</t>
  </si>
  <si>
    <t>The portion of the state petroleum business tax (PBT) allocated to the MTA is not categorized as a transit district tax because it is not a product of a district-specific tax or surcharge.</t>
  </si>
  <si>
    <t>** Mobility taxes on commuters to NYC from the rest of the MCTD or outside the MCTD (2010 - )</t>
  </si>
  <si>
    <t>State share of NYC cigarette tax (2004 - )</t>
  </si>
  <si>
    <t>Table 1. New York City Gross Taxable Resources Since 1929</t>
  </si>
  <si>
    <t>Table 3. New York City Government Taxes by Type of Tax Since 1929</t>
  </si>
  <si>
    <t>Table 4. Real New York City Government Taxes by Type of Tax since 1929</t>
  </si>
  <si>
    <t>Table 5. New York City Government Tax Effort by Type of Tax Since 1929</t>
  </si>
  <si>
    <t>New York City Government Taxes by Type of Tax Since 1929</t>
  </si>
  <si>
    <t>Real New York City Government Taxes by Type of Tax Since 1929</t>
  </si>
  <si>
    <t>New York City Government Tax Effort by Type of Tax Since 1929</t>
  </si>
  <si>
    <t>2004-2016</t>
  </si>
  <si>
    <t>Shares of Taxes</t>
  </si>
  <si>
    <t>Table 6. Total City, State, and Transit District Taxes and Tax Effort in New York City by Level of Government Since 1966</t>
  </si>
  <si>
    <t>Detailed City, State, and Transit District Taxes in New York City by Type of Tax</t>
  </si>
  <si>
    <t>Detailed Real City, State, and Transit DistrictTaxes in New York City by Type of Tax</t>
  </si>
  <si>
    <t>Transit District</t>
  </si>
  <si>
    <t>Total State and Local</t>
  </si>
  <si>
    <r>
      <t>Business Income</t>
    </r>
    <r>
      <rPr>
        <vertAlign val="superscript"/>
        <sz val="8"/>
        <rFont val="Arial"/>
        <family val="2"/>
      </rPr>
      <t>2</t>
    </r>
  </si>
  <si>
    <t>Total Non-Exported</t>
  </si>
  <si>
    <t>Total Taxes</t>
  </si>
  <si>
    <t>HCRA covered lives surcharges, provider assessments, and hospital 1% assessments (off-budget)</t>
  </si>
  <si>
    <t>Bank tax on net income ( - 1939)</t>
  </si>
  <si>
    <t>City share of state corporate franchise tax ( - 1947)</t>
  </si>
  <si>
    <t>Cigarette (1938-41, General Relief Fund; 1953 - )</t>
  </si>
  <si>
    <t>Conduit tax (1938 - 1966)</t>
  </si>
  <si>
    <t>General sales (Emergency Relief Fund, 1935 - 1942, General Fund, 1943  - )</t>
  </si>
  <si>
    <t>Additonal gross business tax for Emergency Relief (1935 - 1942)</t>
  </si>
  <si>
    <t>The state PIT includes limited liability company (LLC) fees (1995 - ).</t>
  </si>
  <si>
    <t>Up through 1947, a third of the state's corporate franchise tax was allocated to counties and New York City in proportion to the value of business personal property (machinery, equipment, etc.), effectively tying the city allocation to a local base.</t>
  </si>
  <si>
    <t>City share of state PIT ( - 1946); allocated according to real property</t>
  </si>
  <si>
    <t>City share of state alcoholic beverage ( - 1946); allocated by costs of liquor control boards</t>
  </si>
  <si>
    <t>City share of state motor vehicle license tax ( - 1946);  allocated by formula</t>
  </si>
  <si>
    <t>Annual Growth</t>
  </si>
  <si>
    <t>Implicit NYC GDP Deflator</t>
  </si>
  <si>
    <t>Current dollars</t>
  </si>
  <si>
    <r>
      <t>Fiscal Year</t>
    </r>
    <r>
      <rPr>
        <vertAlign val="superscript"/>
        <sz val="8"/>
        <rFont val="Arial"/>
        <family val="2"/>
      </rPr>
      <t>1</t>
    </r>
  </si>
  <si>
    <t>2. Prior to 1967, general and financial business (gross receipts) taxes. See Table A1 for details.</t>
  </si>
  <si>
    <t>1. Fiscal Year ran Jan 1 to Dec 31 through 1938; Jan 1 to Jun 30 in 1939; and Jul 1 to Jun 30, from 1939-40 onward.</t>
  </si>
  <si>
    <t>Gross Taxable Resources (millions)</t>
  </si>
  <si>
    <t>1939h</t>
  </si>
  <si>
    <t>Figure 1</t>
  </si>
  <si>
    <t>Figure 2</t>
  </si>
  <si>
    <t>Figure 3</t>
  </si>
  <si>
    <t>Figure 4</t>
  </si>
  <si>
    <t>Bank corporation (1967 - 2016; then merged into general corporation tax)</t>
  </si>
  <si>
    <t>Assessments (- 1974)</t>
  </si>
  <si>
    <t>City share of state motor fuel taxes ( - 1946); allocated by formula</t>
  </si>
  <si>
    <t>Fiscal Year</t>
  </si>
  <si>
    <t>Less:</t>
  </si>
  <si>
    <t>Of which:</t>
  </si>
  <si>
    <t>Plus:</t>
  </si>
  <si>
    <t>PI per BEA</t>
  </si>
  <si>
    <t>Money rent</t>
  </si>
  <si>
    <t>Accrual adjustment</t>
  </si>
  <si>
    <t>Dividends and interest from city CVA</t>
  </si>
  <si>
    <t>Personal current transfers</t>
  </si>
  <si>
    <t>Proprietors' income</t>
  </si>
  <si>
    <t>Imputed rental income</t>
  </si>
  <si>
    <t>Government CVA</t>
  </si>
  <si>
    <t>Owner-occupied housing CVA (OOH)</t>
  </si>
  <si>
    <t>(Equals) Private CVA</t>
  </si>
  <si>
    <t>Compensation (COMP/CA6N)</t>
  </si>
  <si>
    <t>Private non-RE CVA</t>
  </si>
  <si>
    <t>RE rental + other CVA</t>
  </si>
  <si>
    <t>Gross Taxable Reasources</t>
  </si>
  <si>
    <t>(Equals) PI</t>
  </si>
  <si>
    <t>Net realized capital gains</t>
  </si>
  <si>
    <t>IRS gains net of estimated gains accrued in city CVA</t>
  </si>
  <si>
    <t>Shifted to household side</t>
  </si>
  <si>
    <t>Mostly same as proprietors' income included on business CVA side</t>
  </si>
  <si>
    <t>Included in RE rental CVA on business side</t>
  </si>
  <si>
    <t>Included in CVA on business side</t>
  </si>
  <si>
    <t>Included in OOP CVA shifted from business side</t>
  </si>
  <si>
    <t>Shifted from business side</t>
  </si>
  <si>
    <t>Either included in resident PI or not part of city GTR</t>
  </si>
  <si>
    <t>Not part of any tax base</t>
  </si>
  <si>
    <t>Excluded because current personal taxes are not netted out</t>
  </si>
  <si>
    <t>Note on owner-occupied housing: state OOH VA estimated</t>
  </si>
  <si>
    <t>from housing &amp; utilitities portion of state personal</t>
  </si>
  <si>
    <t xml:space="preserve">consumption expenditures (PCE); then city/state residential </t>
  </si>
  <si>
    <t>market value ratios used to estimate city OOH VA</t>
  </si>
  <si>
    <t>Difference between NAICS 523 COMP and CA6N</t>
  </si>
  <si>
    <t>Equals city comp. (CA6N) + CVA shared down with city/state industry CA6N ratios,</t>
  </si>
  <si>
    <t>except real estate (RE) CVA shared down with city/state market value ratios</t>
  </si>
  <si>
    <t>GDP per IBO</t>
  </si>
  <si>
    <t>Millions of 2017 dollars</t>
  </si>
  <si>
    <t>2017 dollars</t>
  </si>
  <si>
    <t>Implicit NYC GDP Deflator (2017 = 100)</t>
  </si>
  <si>
    <t>Table A5. Classification of Taxes</t>
  </si>
  <si>
    <t>Table A5</t>
  </si>
  <si>
    <t>Figure 5</t>
  </si>
  <si>
    <t>City and Overlying Government Tax Effort Mixes</t>
  </si>
  <si>
    <t>Table A4. New York City and Overlying Government Tax Effort by Type of Tax</t>
  </si>
  <si>
    <t>Table A3. Real New York City and Overlying Government Taxes by Type of Tax</t>
  </si>
  <si>
    <t>Table A2. New York City and Overlying Government Taxes by Type of Tax</t>
  </si>
  <si>
    <t>City and Overlying Government Tax Effort Mixes Since 1966</t>
  </si>
  <si>
    <t>Real NYC Government Taxes</t>
  </si>
  <si>
    <t>Figure 6</t>
  </si>
  <si>
    <t>Crosswalk from NYC GDP to GTR</t>
  </si>
  <si>
    <t>City share of state taxes not counted</t>
  </si>
  <si>
    <t xml:space="preserve">** Overlapping government taxes on incomes of commuters to NYC. Not in NYC tax effort base and not categorized as exported taxes. </t>
  </si>
  <si>
    <t xml:space="preserve"> </t>
  </si>
  <si>
    <t>3. Tax effort is measured as taxes per $100 GTR.</t>
  </si>
  <si>
    <t>Coin Operated Amusement Devices (1996 - 1998)</t>
  </si>
  <si>
    <t xml:space="preserve"> (in millions)</t>
  </si>
  <si>
    <r>
      <t xml:space="preserve">Annual Growth of Non-Exported and </t>
    </r>
    <r>
      <rPr>
        <i/>
        <sz val="8"/>
        <rFont val="Arial"/>
        <family val="2"/>
      </rPr>
      <t>Exported</t>
    </r>
    <r>
      <rPr>
        <sz val="8"/>
        <rFont val="Arial"/>
        <family val="2"/>
      </rPr>
      <t xml:space="preserve"> Taxes</t>
    </r>
  </si>
  <si>
    <r>
      <t xml:space="preserve">Share of Total (Non-Exported plus </t>
    </r>
    <r>
      <rPr>
        <i/>
        <sz val="8"/>
        <rFont val="Arial"/>
        <family val="2"/>
      </rPr>
      <t>Exported</t>
    </r>
    <r>
      <rPr>
        <sz val="8"/>
        <rFont val="Arial"/>
        <family val="2"/>
      </rPr>
      <t>)Taxes</t>
    </r>
  </si>
  <si>
    <t>6A</t>
  </si>
  <si>
    <t>6B</t>
  </si>
  <si>
    <t>Real NYC Gross Taxable Resources</t>
  </si>
  <si>
    <t>New York City Gross Taxable Resources (GTR) Since 1929</t>
  </si>
  <si>
    <t>Table 2. Real New York City Gross Taxable Resources Since 1929</t>
  </si>
  <si>
    <t>Table A1. Crosswalk from NYC Gross Domestic Product (GDP) to GTR (FY 2017)</t>
  </si>
  <si>
    <t>Dollars in millions</t>
  </si>
  <si>
    <t>SOURCE: IBO</t>
  </si>
  <si>
    <t>SOURCES: Census Bureau, BEA for population history, IBO for taxable resources</t>
  </si>
  <si>
    <t>NOTES:</t>
  </si>
  <si>
    <t>SOURCES: IBO (except Moody's Analytics for implicit NYC GDP deflator after 1977)</t>
  </si>
  <si>
    <t>2017 dollars in millions; taxes adjusted by implicit NYC GDP deflator</t>
  </si>
  <si>
    <t>SOURCES: IBO</t>
  </si>
  <si>
    <t xml:space="preserve">   SOURCE: IBO</t>
  </si>
  <si>
    <t>SOURCE: IBO.</t>
  </si>
  <si>
    <t>NOTE:</t>
  </si>
  <si>
    <t>1 Tax effort is measured as taxes per $100 GTR.</t>
  </si>
  <si>
    <t>NOTES</t>
  </si>
  <si>
    <t>Real New York City GTR Since 1929</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</si>
</sst>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2" formatCode="_(&quot;$&quot;* #,##0_);_(&quot;$&quot;* \(#,##0\);_(&quot;$&quot;* &quot;-&quot;_);_(@_)"/>
    <numFmt numFmtId="43" formatCode="_(* #,##0.00_);_(* \(#,##0.00\);_(* &quot;-&quot;??_);_(@_)"/>
    <numFmt numFmtId="164" formatCode="0.0%"/>
    <numFmt numFmtId="165" formatCode="_(&quot;$&quot;* #,##0.0_);_(&quot;$&quot;* \(#,##0.0\);_(&quot;$&quot;* &quot;-&quot;_);_(@_)"/>
    <numFmt numFmtId="166" formatCode="#,##0.0_);\(#,##0.0\)"/>
    <numFmt numFmtId="167" formatCode="&quot;$&quot;#,##0.0"/>
    <numFmt numFmtId="168" formatCode="#,##0.0"/>
    <numFmt numFmtId="169" formatCode="_(* #,##0.0_);_(* \(#,##0.0\);_(* &quot;-&quot;_);_(@_)"/>
    <numFmt numFmtId="170" formatCode="_(&quot;$&quot;* #,##0.00_);_(&quot;$&quot;* \(#,##0.00\);_(&quot;$&quot;* &quot;-&quot;_);_(@_)"/>
    <numFmt numFmtId="171" formatCode="_(* #,##0.00_);_(* \(#,##0.00\);_(* &quot;-&quot;_);_(@_)"/>
    <numFmt numFmtId="172" formatCode="#,##0.000_);[Red]\(#,##0.000\)"/>
    <numFmt numFmtId="173" formatCode="0_);\(0\)"/>
    <numFmt numFmtId="174" formatCode="#,##0.0_);[Red]\(#,##0.0\)"/>
    <numFmt numFmtId="175" formatCode="@*."/>
  </numFmts>
  <fonts count="56" x14ac:knownFonts="1">
    <font>
      <sz val="11"/>
      <color theme="1"/>
      <name val="Calibri"/>
      <family val="2"/>
      <scheme val="minor"/>
    </font>
    <font>
      <sz val="11"/>
      <color theme="1"/>
      <name val="Calibri"/>
      <family val="2"/>
      <scheme val="minor"/>
    </font>
    <font>
      <b/>
      <sz val="10"/>
      <name val="Arial"/>
      <family val="2"/>
    </font>
    <font>
      <sz val="8"/>
      <name val="Arial"/>
      <family val="2"/>
    </font>
    <font>
      <sz val="8"/>
      <color rgb="FFFF0000"/>
      <name val="Arial"/>
      <family val="2"/>
    </font>
    <font>
      <b/>
      <sz val="8"/>
      <name val="Arial"/>
      <family val="2"/>
    </font>
    <font>
      <sz val="10"/>
      <name val="Arial"/>
      <family val="2"/>
    </font>
    <font>
      <sz val="8"/>
      <color theme="1"/>
      <name val="Calibri"/>
      <family val="2"/>
      <scheme val="minor"/>
    </font>
    <font>
      <i/>
      <sz val="8"/>
      <name val="Arial"/>
      <family val="2"/>
    </font>
    <font>
      <b/>
      <i/>
      <sz val="8"/>
      <name val="Arial"/>
      <family val="2"/>
    </font>
    <font>
      <i/>
      <sz val="11"/>
      <color theme="1"/>
      <name val="Calibri"/>
      <family val="2"/>
      <scheme val="minor"/>
    </font>
    <font>
      <sz val="8"/>
      <color theme="1"/>
      <name val="Arial"/>
      <family val="2"/>
    </font>
    <font>
      <sz val="8"/>
      <color rgb="FFC00000"/>
      <name val="Arial"/>
      <family val="2"/>
    </font>
    <font>
      <b/>
      <sz val="9"/>
      <name val="Arial"/>
      <family val="2"/>
    </font>
    <font>
      <sz val="8"/>
      <color theme="3" tint="-0.249977111117893"/>
      <name val="Arial"/>
      <family val="2"/>
    </font>
    <font>
      <vertAlign val="superscript"/>
      <sz val="8"/>
      <name val="Arial"/>
      <family val="2"/>
    </font>
    <font>
      <i/>
      <sz val="8"/>
      <color rgb="FFC00000"/>
      <name val="Arial"/>
      <family val="2"/>
    </font>
    <font>
      <sz val="11"/>
      <color rgb="FFC00000"/>
      <name val="Calibri"/>
      <family val="2"/>
      <scheme val="minor"/>
    </font>
    <font>
      <b/>
      <i/>
      <sz val="8"/>
      <color rgb="FFC00000"/>
      <name val="Arial"/>
      <family val="2"/>
    </font>
    <font>
      <b/>
      <i/>
      <sz val="8"/>
      <color theme="3" tint="-0.249977111117893"/>
      <name val="Arial"/>
      <family val="2"/>
    </font>
    <font>
      <i/>
      <sz val="8"/>
      <color theme="1"/>
      <name val="Arial"/>
      <family val="2"/>
    </font>
    <font>
      <b/>
      <sz val="8"/>
      <color theme="1"/>
      <name val="Arial"/>
      <family val="2"/>
    </font>
    <font>
      <b/>
      <i/>
      <sz val="8"/>
      <color theme="1"/>
      <name val="Arial"/>
      <family val="2"/>
    </font>
    <font>
      <b/>
      <sz val="10"/>
      <color theme="1"/>
      <name val="Arial"/>
      <family val="2"/>
    </font>
    <font>
      <sz val="8"/>
      <color rgb="FFAF0000"/>
      <name val="Arial"/>
      <family val="2"/>
    </font>
    <font>
      <sz val="8"/>
      <color rgb="FF950F65"/>
      <name val="Arial"/>
      <family val="2"/>
    </font>
    <font>
      <b/>
      <sz val="9"/>
      <color rgb="FFFF0000"/>
      <name val="Arial"/>
      <family val="2"/>
    </font>
    <font>
      <sz val="11"/>
      <name val="Calibri"/>
      <family val="2"/>
      <scheme val="minor"/>
    </font>
    <font>
      <i/>
      <sz val="8"/>
      <color rgb="FFAF0000"/>
      <name val="Arial"/>
      <family val="2"/>
    </font>
    <font>
      <b/>
      <i/>
      <sz val="8"/>
      <color rgb="FFAF0000"/>
      <name val="Arial"/>
      <family val="2"/>
    </font>
    <font>
      <sz val="10"/>
      <color theme="1"/>
      <name val="Arial"/>
      <family val="2"/>
    </font>
    <font>
      <sz val="11"/>
      <color theme="1"/>
      <name val="Arial"/>
      <family val="2"/>
    </font>
    <font>
      <i/>
      <sz val="11"/>
      <color theme="1"/>
      <name val="Arial"/>
      <family val="2"/>
    </font>
    <font>
      <i/>
      <sz val="10"/>
      <color theme="1"/>
      <name val="Arial"/>
      <family val="2"/>
    </font>
    <font>
      <b/>
      <sz val="14"/>
      <color theme="1"/>
      <name val="Arial"/>
      <family val="2"/>
    </font>
    <font>
      <b/>
      <sz val="18"/>
      <color theme="1"/>
      <name val="Arial"/>
      <family val="2"/>
    </font>
    <font>
      <sz val="9"/>
      <color theme="1"/>
      <name val="Arial"/>
      <family val="2"/>
    </font>
    <font>
      <b/>
      <sz val="12"/>
      <name val="Arial"/>
      <family val="2"/>
    </font>
    <font>
      <sz val="12"/>
      <color theme="1"/>
      <name val="Arial"/>
      <family val="2"/>
    </font>
    <font>
      <b/>
      <sz val="12"/>
      <color theme="1"/>
      <name val="Arial"/>
      <family val="2"/>
    </font>
    <font>
      <b/>
      <sz val="16"/>
      <color rgb="FF000000"/>
      <name val="Arial"/>
      <family val="2"/>
    </font>
    <font>
      <b/>
      <i/>
      <sz val="12"/>
      <color theme="1"/>
      <name val="Arial"/>
      <family val="2"/>
    </font>
    <font>
      <b/>
      <i/>
      <sz val="10"/>
      <color theme="1"/>
      <name val="Arial"/>
      <family val="2"/>
    </font>
    <font>
      <b/>
      <i/>
      <sz val="9"/>
      <color theme="1"/>
      <name val="Arial"/>
      <family val="2"/>
    </font>
    <font>
      <sz val="9"/>
      <name val="Arial"/>
      <family val="2"/>
    </font>
    <font>
      <sz val="10"/>
      <color theme="0"/>
      <name val="Arial"/>
      <family val="2"/>
    </font>
    <font>
      <i/>
      <sz val="10"/>
      <color theme="0"/>
      <name val="Arial"/>
      <family val="2"/>
    </font>
    <font>
      <sz val="11"/>
      <color theme="0"/>
      <name val="Arial"/>
      <family val="2"/>
    </font>
    <font>
      <sz val="8"/>
      <color theme="0"/>
      <name val="Arial"/>
      <family val="2"/>
    </font>
    <font>
      <sz val="9"/>
      <color theme="0"/>
      <name val="Arial"/>
      <family val="2"/>
    </font>
    <font>
      <i/>
      <sz val="9"/>
      <color theme="0"/>
      <name val="Arial"/>
      <family val="2"/>
    </font>
    <font>
      <sz val="10"/>
      <color theme="0" tint="-0.14999847407452621"/>
      <name val="Arial"/>
      <family val="2"/>
    </font>
    <font>
      <sz val="11"/>
      <color theme="0" tint="-0.14999847407452621"/>
      <name val="Arial"/>
      <family val="2"/>
    </font>
    <font>
      <sz val="9"/>
      <color theme="0" tint="-0.14999847407452621"/>
      <name val="Arial"/>
      <family val="2"/>
    </font>
    <font>
      <i/>
      <sz val="11"/>
      <color theme="0" tint="-0.14999847407452621"/>
      <name val="Arial"/>
      <family val="2"/>
    </font>
    <font>
      <i/>
      <sz val="9"/>
      <name val="Arial"/>
      <family val="2"/>
    </font>
  </fonts>
  <fills count="3">
    <fill>
      <patternFill patternType="none"/>
    </fill>
    <fill>
      <patternFill patternType="gray125"/>
    </fill>
    <fill>
      <patternFill patternType="solid">
        <fgColor theme="0" tint="-4.9989318521683403E-2"/>
        <bgColor indexed="64"/>
      </patternFill>
    </fill>
  </fills>
  <borders count="64">
    <border>
      <left/>
      <right/>
      <top/>
      <bottom/>
      <diagonal/>
    </border>
    <border>
      <left style="medium">
        <color indexed="54"/>
      </left>
      <right/>
      <top style="medium">
        <color indexed="54"/>
      </top>
      <bottom/>
      <diagonal/>
    </border>
    <border>
      <left style="medium">
        <color indexed="54"/>
      </left>
      <right style="medium">
        <color indexed="54"/>
      </right>
      <top style="medium">
        <color indexed="54"/>
      </top>
      <bottom/>
      <diagonal/>
    </border>
    <border>
      <left/>
      <right/>
      <top style="medium">
        <color indexed="54"/>
      </top>
      <bottom/>
      <diagonal/>
    </border>
    <border>
      <left/>
      <right style="medium">
        <color indexed="54"/>
      </right>
      <top style="medium">
        <color indexed="54"/>
      </top>
      <bottom/>
      <diagonal/>
    </border>
    <border>
      <left style="medium">
        <color indexed="54"/>
      </left>
      <right style="thin">
        <color indexed="54"/>
      </right>
      <top style="medium">
        <color indexed="54"/>
      </top>
      <bottom/>
      <diagonal/>
    </border>
    <border>
      <left style="medium">
        <color indexed="54"/>
      </left>
      <right style="medium">
        <color indexed="54"/>
      </right>
      <top/>
      <bottom style="thin">
        <color indexed="54"/>
      </bottom>
      <diagonal/>
    </border>
    <border>
      <left style="medium">
        <color indexed="54"/>
      </left>
      <right/>
      <top style="thin">
        <color indexed="54"/>
      </top>
      <bottom style="thin">
        <color indexed="54"/>
      </bottom>
      <diagonal/>
    </border>
    <border>
      <left style="thin">
        <color indexed="54"/>
      </left>
      <right style="thin">
        <color indexed="54"/>
      </right>
      <top style="thin">
        <color indexed="54"/>
      </top>
      <bottom style="thin">
        <color indexed="54"/>
      </bottom>
      <diagonal/>
    </border>
    <border>
      <left/>
      <right style="medium">
        <color indexed="54"/>
      </right>
      <top style="thin">
        <color indexed="54"/>
      </top>
      <bottom style="thin">
        <color indexed="54"/>
      </bottom>
      <diagonal/>
    </border>
    <border>
      <left/>
      <right/>
      <top style="thin">
        <color indexed="54"/>
      </top>
      <bottom style="thin">
        <color indexed="54"/>
      </bottom>
      <diagonal/>
    </border>
    <border>
      <left style="medium">
        <color indexed="54"/>
      </left>
      <right style="thin">
        <color indexed="54"/>
      </right>
      <top/>
      <bottom/>
      <diagonal/>
    </border>
    <border>
      <left/>
      <right style="medium">
        <color indexed="54"/>
      </right>
      <top/>
      <bottom/>
      <diagonal/>
    </border>
    <border>
      <left style="medium">
        <color indexed="54"/>
      </left>
      <right style="medium">
        <color indexed="54"/>
      </right>
      <top/>
      <bottom/>
      <diagonal/>
    </border>
    <border>
      <left style="thin">
        <color indexed="54"/>
      </left>
      <right style="thin">
        <color indexed="54"/>
      </right>
      <top/>
      <bottom/>
      <diagonal/>
    </border>
    <border>
      <left style="thin">
        <color indexed="54"/>
      </left>
      <right style="medium">
        <color indexed="54"/>
      </right>
      <top style="thin">
        <color indexed="54"/>
      </top>
      <bottom/>
      <diagonal/>
    </border>
    <border>
      <left/>
      <right style="thin">
        <color indexed="54"/>
      </right>
      <top/>
      <bottom/>
      <diagonal/>
    </border>
    <border>
      <left/>
      <right style="thin">
        <color indexed="54"/>
      </right>
      <top style="thin">
        <color indexed="54"/>
      </top>
      <bottom/>
      <diagonal/>
    </border>
    <border>
      <left style="medium">
        <color indexed="54"/>
      </left>
      <right/>
      <top/>
      <bottom/>
      <diagonal/>
    </border>
    <border>
      <left style="thin">
        <color indexed="54"/>
      </left>
      <right style="medium">
        <color indexed="54"/>
      </right>
      <top/>
      <bottom/>
      <diagonal/>
    </border>
    <border>
      <left/>
      <right style="medium">
        <color indexed="54"/>
      </right>
      <top style="thin">
        <color indexed="54"/>
      </top>
      <bottom/>
      <diagonal/>
    </border>
    <border>
      <left style="medium">
        <color indexed="54"/>
      </left>
      <right/>
      <top/>
      <bottom style="medium">
        <color indexed="54"/>
      </bottom>
      <diagonal/>
    </border>
    <border>
      <left style="medium">
        <color indexed="54"/>
      </left>
      <right style="medium">
        <color indexed="54"/>
      </right>
      <top/>
      <bottom style="medium">
        <color indexed="54"/>
      </bottom>
      <diagonal/>
    </border>
    <border>
      <left style="thin">
        <color indexed="54"/>
      </left>
      <right style="thin">
        <color indexed="54"/>
      </right>
      <top/>
      <bottom style="medium">
        <color indexed="54"/>
      </bottom>
      <diagonal/>
    </border>
    <border>
      <left/>
      <right style="medium">
        <color indexed="54"/>
      </right>
      <top/>
      <bottom style="medium">
        <color indexed="54"/>
      </bottom>
      <diagonal/>
    </border>
    <border>
      <left/>
      <right/>
      <top/>
      <bottom style="medium">
        <color indexed="54"/>
      </bottom>
      <diagonal/>
    </border>
    <border>
      <left style="medium">
        <color indexed="54"/>
      </left>
      <right style="thin">
        <color indexed="54"/>
      </right>
      <top/>
      <bottom style="medium">
        <color indexed="54"/>
      </bottom>
      <diagonal/>
    </border>
    <border>
      <left style="thin">
        <color indexed="54"/>
      </left>
      <right style="medium">
        <color indexed="54"/>
      </right>
      <top/>
      <bottom style="medium">
        <color indexed="54"/>
      </bottom>
      <diagonal/>
    </border>
    <border>
      <left/>
      <right style="medium">
        <color indexed="54"/>
      </right>
      <top style="medium">
        <color indexed="54"/>
      </top>
      <bottom style="thin">
        <color indexed="54"/>
      </bottom>
      <diagonal/>
    </border>
    <border>
      <left/>
      <right/>
      <top style="medium">
        <color indexed="54"/>
      </top>
      <bottom style="thin">
        <color indexed="54"/>
      </bottom>
      <diagonal/>
    </border>
    <border>
      <left/>
      <right style="medium">
        <color indexed="54"/>
      </right>
      <top/>
      <bottom style="thin">
        <color indexed="54"/>
      </bottom>
      <diagonal/>
    </border>
    <border>
      <left style="thin">
        <color indexed="54"/>
      </left>
      <right/>
      <top style="medium">
        <color indexed="54"/>
      </top>
      <bottom style="thin">
        <color indexed="54"/>
      </bottom>
      <diagonal/>
    </border>
    <border>
      <left style="medium">
        <color indexed="54"/>
      </left>
      <right style="thin">
        <color indexed="54"/>
      </right>
      <top/>
      <bottom style="thin">
        <color indexed="54"/>
      </bottom>
      <diagonal/>
    </border>
    <border>
      <left style="thin">
        <color indexed="54"/>
      </left>
      <right style="medium">
        <color indexed="54"/>
      </right>
      <top/>
      <bottom style="thin">
        <color indexed="54"/>
      </bottom>
      <diagonal/>
    </border>
    <border>
      <left/>
      <right/>
      <top/>
      <bottom style="thin">
        <color indexed="54"/>
      </bottom>
      <diagonal/>
    </border>
    <border>
      <left style="thin">
        <color indexed="54"/>
      </left>
      <right style="thin">
        <color indexed="54"/>
      </right>
      <top/>
      <bottom style="thin">
        <color indexed="54"/>
      </bottom>
      <diagonal/>
    </border>
    <border>
      <left style="thin">
        <color indexed="54"/>
      </left>
      <right style="thin">
        <color indexed="54"/>
      </right>
      <top style="thin">
        <color indexed="54"/>
      </top>
      <bottom/>
      <diagonal/>
    </border>
    <border>
      <left style="thin">
        <color indexed="54"/>
      </left>
      <right/>
      <top/>
      <bottom/>
      <diagonal/>
    </border>
    <border>
      <left style="medium">
        <color indexed="54"/>
      </left>
      <right/>
      <top style="medium">
        <color indexed="54"/>
      </top>
      <bottom style="thin">
        <color indexed="54"/>
      </bottom>
      <diagonal/>
    </border>
    <border>
      <left style="thin">
        <color indexed="54"/>
      </left>
      <right style="thin">
        <color indexed="54"/>
      </right>
      <top style="medium">
        <color indexed="54"/>
      </top>
      <bottom/>
      <diagonal/>
    </border>
    <border>
      <left style="medium">
        <color indexed="54"/>
      </left>
      <right/>
      <top/>
      <bottom style="thin">
        <color indexed="54"/>
      </bottom>
      <diagonal/>
    </border>
    <border>
      <left style="thin">
        <color indexed="54"/>
      </left>
      <right/>
      <top/>
      <bottom style="medium">
        <color indexed="54"/>
      </bottom>
      <diagonal/>
    </border>
    <border>
      <left style="thin">
        <color indexed="54"/>
      </left>
      <right/>
      <top style="medium">
        <color indexed="54"/>
      </top>
      <bottom/>
      <diagonal/>
    </border>
    <border>
      <left/>
      <right style="thin">
        <color indexed="54"/>
      </right>
      <top/>
      <bottom style="medium">
        <color indexed="54"/>
      </bottom>
      <diagonal/>
    </border>
    <border>
      <left/>
      <right/>
      <top style="thin">
        <color indexed="54"/>
      </top>
      <bottom/>
      <diagonal/>
    </border>
    <border>
      <left style="medium">
        <color indexed="54"/>
      </left>
      <right style="medium">
        <color indexed="54"/>
      </right>
      <top style="thin">
        <color indexed="54"/>
      </top>
      <bottom style="thin">
        <color indexed="54"/>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indexed="64"/>
      </bottom>
      <diagonal/>
    </border>
    <border>
      <left/>
      <right style="thin">
        <color auto="1"/>
      </right>
      <top style="thin">
        <color auto="1"/>
      </top>
      <bottom style="thin">
        <color indexed="64"/>
      </bottom>
      <diagonal/>
    </border>
    <border>
      <left style="thin">
        <color auto="1"/>
      </left>
      <right style="thin">
        <color auto="1"/>
      </right>
      <top/>
      <bottom style="thin">
        <color indexed="64"/>
      </bottom>
      <diagonal/>
    </border>
    <border>
      <left style="thin">
        <color auto="1"/>
      </left>
      <right style="thin">
        <color auto="1"/>
      </right>
      <top/>
      <bottom/>
      <diagonal/>
    </border>
    <border>
      <left style="medium">
        <color indexed="54"/>
      </left>
      <right style="thin">
        <color indexed="54"/>
      </right>
      <top style="thin">
        <color indexed="54"/>
      </top>
      <bottom/>
      <diagonal/>
    </border>
    <border>
      <left style="medium">
        <color indexed="54"/>
      </left>
      <right style="medium">
        <color indexed="54"/>
      </right>
      <top style="medium">
        <color indexed="54"/>
      </top>
      <bottom style="thin">
        <color indexed="54"/>
      </bottom>
      <diagonal/>
    </border>
    <border>
      <left style="medium">
        <color indexed="54"/>
      </left>
      <right/>
      <top style="medium">
        <color indexed="54"/>
      </top>
      <bottom style="medium">
        <color indexed="54"/>
      </bottom>
      <diagonal/>
    </border>
    <border>
      <left style="thin">
        <color indexed="64"/>
      </left>
      <right style="thin">
        <color indexed="64"/>
      </right>
      <top/>
      <bottom/>
      <diagonal/>
    </border>
    <border>
      <left style="thin">
        <color auto="1"/>
      </left>
      <right style="thin">
        <color auto="1"/>
      </right>
      <top/>
      <bottom/>
      <diagonal/>
    </border>
    <border>
      <left style="thin">
        <color auto="1"/>
      </left>
      <right/>
      <top style="thin">
        <color auto="1"/>
      </top>
      <bottom/>
      <diagonal/>
    </border>
    <border>
      <left/>
      <right style="thin">
        <color auto="1"/>
      </right>
      <top style="thin">
        <color auto="1"/>
      </top>
      <bottom/>
      <diagonal/>
    </border>
    <border>
      <left style="thin">
        <color indexed="64"/>
      </left>
      <right style="thin">
        <color indexed="64"/>
      </right>
      <top style="thin">
        <color indexed="64"/>
      </top>
      <bottom/>
      <diagonal/>
    </border>
    <border>
      <left/>
      <right style="medium">
        <color indexed="54"/>
      </right>
      <top style="medium">
        <color indexed="54"/>
      </top>
      <bottom style="medium">
        <color indexed="54"/>
      </bottom>
      <diagonal/>
    </border>
  </borders>
  <cellStyleXfs count="2">
    <xf numFmtId="0" fontId="0" fillId="0" borderId="0"/>
    <xf numFmtId="9" fontId="1" fillId="0" borderId="0" applyFont="0" applyFill="0" applyBorder="0" applyAlignment="0" applyProtection="0"/>
  </cellStyleXfs>
  <cellXfs count="472">
    <xf numFmtId="0" fontId="0" fillId="0" borderId="0" xfId="0"/>
    <xf numFmtId="0" fontId="2" fillId="0" borderId="0" xfId="0" applyFont="1" applyFill="1" applyAlignment="1"/>
    <xf numFmtId="0" fontId="3" fillId="0" borderId="0" xfId="0" applyFont="1" applyFill="1" applyAlignment="1"/>
    <xf numFmtId="0" fontId="0" fillId="0" borderId="0" xfId="0" applyFill="1"/>
    <xf numFmtId="0" fontId="3" fillId="0" borderId="1" xfId="0" applyFont="1" applyFill="1" applyBorder="1" applyAlignment="1"/>
    <xf numFmtId="3" fontId="3" fillId="0" borderId="2" xfId="0" applyNumberFormat="1" applyFont="1" applyFill="1" applyBorder="1" applyAlignment="1"/>
    <xf numFmtId="3" fontId="3" fillId="0" borderId="1" xfId="0" applyNumberFormat="1" applyFont="1" applyFill="1" applyBorder="1" applyAlignment="1">
      <alignment horizontal="centerContinuous"/>
    </xf>
    <xf numFmtId="3" fontId="3" fillId="0" borderId="3" xfId="0" applyNumberFormat="1" applyFont="1" applyFill="1" applyBorder="1" applyAlignment="1">
      <alignment horizontal="centerContinuous"/>
    </xf>
    <xf numFmtId="3" fontId="3" fillId="0" borderId="4" xfId="0" applyNumberFormat="1" applyFont="1" applyFill="1" applyBorder="1" applyAlignment="1">
      <alignment horizontal="centerContinuous"/>
    </xf>
    <xf numFmtId="0" fontId="3" fillId="0" borderId="6" xfId="0" applyFont="1" applyFill="1" applyBorder="1" applyAlignment="1">
      <alignment horizontal="center" wrapText="1"/>
    </xf>
    <xf numFmtId="0" fontId="3" fillId="0" borderId="7" xfId="0" applyFont="1" applyFill="1" applyBorder="1" applyAlignment="1">
      <alignment horizontal="center" wrapText="1"/>
    </xf>
    <xf numFmtId="0" fontId="3" fillId="0" borderId="8" xfId="0" applyFont="1" applyFill="1" applyBorder="1" applyAlignment="1">
      <alignment horizontal="center" wrapText="1"/>
    </xf>
    <xf numFmtId="0" fontId="3" fillId="0" borderId="9" xfId="0" applyFont="1" applyFill="1" applyBorder="1" applyAlignment="1">
      <alignment horizontal="center" wrapText="1"/>
    </xf>
    <xf numFmtId="0" fontId="3" fillId="0" borderId="10" xfId="0" applyFont="1" applyFill="1" applyBorder="1" applyAlignment="1">
      <alignment horizontal="center" wrapText="1"/>
    </xf>
    <xf numFmtId="0" fontId="3" fillId="0" borderId="13" xfId="0" applyFont="1" applyFill="1" applyBorder="1" applyAlignment="1">
      <alignment horizontal="center" wrapText="1"/>
    </xf>
    <xf numFmtId="3" fontId="3" fillId="0" borderId="13" xfId="0" applyNumberFormat="1" applyFont="1" applyFill="1" applyBorder="1" applyAlignment="1"/>
    <xf numFmtId="165" fontId="3" fillId="0" borderId="14" xfId="0" applyNumberFormat="1" applyFont="1" applyFill="1" applyBorder="1" applyAlignment="1"/>
    <xf numFmtId="165" fontId="3" fillId="0" borderId="15" xfId="0" applyNumberFormat="1" applyFont="1" applyFill="1" applyBorder="1" applyAlignment="1"/>
    <xf numFmtId="42" fontId="3" fillId="0" borderId="16" xfId="0" applyNumberFormat="1" applyFont="1" applyFill="1" applyBorder="1" applyAlignment="1"/>
    <xf numFmtId="42" fontId="3" fillId="0" borderId="14" xfId="0" applyNumberFormat="1" applyFont="1" applyFill="1" applyBorder="1" applyAlignment="1"/>
    <xf numFmtId="42" fontId="3" fillId="0" borderId="15" xfId="0" applyNumberFormat="1" applyFont="1" applyFill="1" applyBorder="1" applyAlignment="1"/>
    <xf numFmtId="166" fontId="3" fillId="0" borderId="18" xfId="0" applyNumberFormat="1" applyFont="1" applyFill="1" applyBorder="1" applyAlignment="1"/>
    <xf numFmtId="166" fontId="3" fillId="0" borderId="14" xfId="0" applyNumberFormat="1" applyFont="1" applyFill="1" applyBorder="1" applyAlignment="1"/>
    <xf numFmtId="166" fontId="3" fillId="0" borderId="12" xfId="0" applyNumberFormat="1" applyFont="1" applyFill="1" applyBorder="1" applyAlignment="1"/>
    <xf numFmtId="37" fontId="3" fillId="0" borderId="0" xfId="0" applyNumberFormat="1" applyFont="1" applyFill="1" applyBorder="1" applyAlignment="1"/>
    <xf numFmtId="37" fontId="3" fillId="0" borderId="14" xfId="0" applyNumberFormat="1" applyFont="1" applyFill="1" applyBorder="1" applyAlignment="1"/>
    <xf numFmtId="37" fontId="3" fillId="0" borderId="12" xfId="0" applyNumberFormat="1" applyFont="1" applyFill="1" applyBorder="1" applyAlignment="1"/>
    <xf numFmtId="0" fontId="3" fillId="0" borderId="13" xfId="0" applyFont="1" applyFill="1" applyBorder="1" applyAlignment="1">
      <alignment horizontal="center"/>
    </xf>
    <xf numFmtId="0" fontId="3" fillId="0" borderId="18" xfId="0" applyFont="1" applyFill="1" applyBorder="1" applyAlignment="1">
      <alignment horizontal="center"/>
    </xf>
    <xf numFmtId="0" fontId="3" fillId="0" borderId="11" xfId="0" applyFont="1" applyFill="1" applyBorder="1" applyAlignment="1">
      <alignment horizontal="center"/>
    </xf>
    <xf numFmtId="0" fontId="8" fillId="0" borderId="18" xfId="0" applyFont="1" applyFill="1" applyBorder="1" applyAlignment="1">
      <alignment horizontal="center"/>
    </xf>
    <xf numFmtId="3" fontId="8" fillId="0" borderId="13" xfId="0" applyNumberFormat="1" applyFont="1" applyFill="1" applyBorder="1" applyAlignment="1"/>
    <xf numFmtId="166" fontId="8" fillId="0" borderId="18" xfId="0" applyNumberFormat="1" applyFont="1" applyFill="1" applyBorder="1" applyAlignment="1"/>
    <xf numFmtId="166" fontId="8" fillId="0" borderId="14" xfId="0" applyNumberFormat="1" applyFont="1" applyFill="1" applyBorder="1" applyAlignment="1"/>
    <xf numFmtId="166" fontId="8" fillId="0" borderId="12" xfId="0" applyNumberFormat="1" applyFont="1" applyFill="1" applyBorder="1" applyAlignment="1"/>
    <xf numFmtId="37" fontId="8" fillId="0" borderId="0" xfId="0" applyNumberFormat="1" applyFont="1" applyFill="1" applyBorder="1" applyAlignment="1"/>
    <xf numFmtId="37" fontId="8" fillId="0" borderId="14" xfId="0" applyNumberFormat="1" applyFont="1" applyFill="1" applyBorder="1" applyAlignment="1"/>
    <xf numFmtId="37" fontId="8" fillId="0" borderId="12" xfId="0" applyNumberFormat="1" applyFont="1" applyFill="1" applyBorder="1" applyAlignment="1"/>
    <xf numFmtId="0" fontId="8" fillId="0" borderId="21" xfId="0" applyFont="1" applyFill="1" applyBorder="1" applyAlignment="1">
      <alignment horizontal="center"/>
    </xf>
    <xf numFmtId="3" fontId="8" fillId="0" borderId="22" xfId="0" applyNumberFormat="1" applyFont="1" applyFill="1" applyBorder="1" applyAlignment="1"/>
    <xf numFmtId="166" fontId="8" fillId="0" borderId="21" xfId="0" applyNumberFormat="1" applyFont="1" applyFill="1" applyBorder="1" applyAlignment="1"/>
    <xf numFmtId="166" fontId="8" fillId="0" borderId="23" xfId="0" applyNumberFormat="1" applyFont="1" applyFill="1" applyBorder="1" applyAlignment="1"/>
    <xf numFmtId="166" fontId="8" fillId="0" borderId="24" xfId="0" applyNumberFormat="1" applyFont="1" applyFill="1" applyBorder="1" applyAlignment="1"/>
    <xf numFmtId="37" fontId="8" fillId="0" borderId="25" xfId="0" applyNumberFormat="1" applyFont="1" applyFill="1" applyBorder="1" applyAlignment="1"/>
    <xf numFmtId="37" fontId="8" fillId="0" borderId="23" xfId="0" applyNumberFormat="1" applyFont="1" applyFill="1" applyBorder="1" applyAlignment="1"/>
    <xf numFmtId="37" fontId="8" fillId="0" borderId="24" xfId="0" applyNumberFormat="1" applyFont="1" applyFill="1" applyBorder="1" applyAlignment="1"/>
    <xf numFmtId="168" fontId="3" fillId="0" borderId="0" xfId="0" applyNumberFormat="1" applyFont="1" applyFill="1" applyBorder="1" applyAlignment="1"/>
    <xf numFmtId="0" fontId="7" fillId="0" borderId="0" xfId="0" applyFont="1" applyFill="1" applyBorder="1"/>
    <xf numFmtId="3" fontId="3" fillId="0" borderId="28" xfId="0" applyNumberFormat="1" applyFont="1" applyFill="1" applyBorder="1" applyAlignment="1">
      <alignment horizontal="centerContinuous"/>
    </xf>
    <xf numFmtId="3" fontId="3" fillId="0" borderId="29" xfId="0" applyNumberFormat="1" applyFont="1" applyFill="1" applyBorder="1" applyAlignment="1">
      <alignment horizontal="centerContinuous"/>
    </xf>
    <xf numFmtId="164" fontId="3" fillId="0" borderId="29" xfId="1" applyNumberFormat="1" applyFont="1" applyFill="1" applyBorder="1" applyAlignment="1">
      <alignment horizontal="centerContinuous"/>
    </xf>
    <xf numFmtId="0" fontId="3" fillId="0" borderId="18" xfId="0" applyFont="1" applyFill="1" applyBorder="1" applyAlignment="1"/>
    <xf numFmtId="0" fontId="3" fillId="0" borderId="0" xfId="0" applyFont="1" applyFill="1" applyBorder="1" applyAlignment="1">
      <alignment horizontal="center" wrapText="1"/>
    </xf>
    <xf numFmtId="0" fontId="3" fillId="0" borderId="30" xfId="0" applyFont="1" applyFill="1" applyBorder="1" applyAlignment="1">
      <alignment horizontal="center" wrapText="1"/>
    </xf>
    <xf numFmtId="0" fontId="3" fillId="0" borderId="18" xfId="0" applyFont="1" applyFill="1" applyBorder="1" applyAlignment="1">
      <alignment horizontal="center" wrapText="1"/>
    </xf>
    <xf numFmtId="0" fontId="3" fillId="0" borderId="14" xfId="0" applyFont="1" applyFill="1" applyBorder="1" applyAlignment="1">
      <alignment horizontal="center" wrapText="1"/>
    </xf>
    <xf numFmtId="0" fontId="3" fillId="0" borderId="12" xfId="0" applyFont="1" applyFill="1" applyBorder="1" applyAlignment="1">
      <alignment horizontal="center" wrapText="1"/>
    </xf>
    <xf numFmtId="164" fontId="3" fillId="0" borderId="18" xfId="1" applyNumberFormat="1" applyFont="1" applyFill="1" applyBorder="1" applyAlignment="1"/>
    <xf numFmtId="164" fontId="3" fillId="0" borderId="14" xfId="0" applyNumberFormat="1" applyFont="1" applyFill="1" applyBorder="1" applyAlignment="1"/>
    <xf numFmtId="164" fontId="3" fillId="0" borderId="12" xfId="0" applyNumberFormat="1" applyFont="1" applyFill="1" applyBorder="1" applyAlignment="1"/>
    <xf numFmtId="164" fontId="3" fillId="0" borderId="18" xfId="0" applyNumberFormat="1" applyFont="1" applyFill="1" applyBorder="1" applyAlignment="1"/>
    <xf numFmtId="167" fontId="3" fillId="0" borderId="0" xfId="0" applyNumberFormat="1" applyFont="1" applyFill="1" applyBorder="1" applyAlignment="1"/>
    <xf numFmtId="168" fontId="8" fillId="0" borderId="0" xfId="0" applyNumberFormat="1" applyFont="1" applyFill="1" applyBorder="1" applyAlignment="1"/>
    <xf numFmtId="164" fontId="8" fillId="0" borderId="18" xfId="0" applyNumberFormat="1" applyFont="1" applyFill="1" applyBorder="1" applyAlignment="1"/>
    <xf numFmtId="164" fontId="8" fillId="0" borderId="14" xfId="0" applyNumberFormat="1" applyFont="1" applyFill="1" applyBorder="1" applyAlignment="1"/>
    <xf numFmtId="164" fontId="8" fillId="0" borderId="12" xfId="0" applyNumberFormat="1" applyFont="1" applyFill="1" applyBorder="1" applyAlignment="1"/>
    <xf numFmtId="164" fontId="8" fillId="0" borderId="21" xfId="0" applyNumberFormat="1" applyFont="1" applyFill="1" applyBorder="1" applyAlignment="1"/>
    <xf numFmtId="164" fontId="8" fillId="0" borderId="23" xfId="0" applyNumberFormat="1" applyFont="1" applyFill="1" applyBorder="1" applyAlignment="1"/>
    <xf numFmtId="164" fontId="8" fillId="0" borderId="24" xfId="0" applyNumberFormat="1" applyFont="1" applyFill="1" applyBorder="1" applyAlignment="1"/>
    <xf numFmtId="0" fontId="12" fillId="0" borderId="0" xfId="0" applyFont="1" applyFill="1" applyAlignment="1"/>
    <xf numFmtId="0" fontId="13" fillId="0" borderId="0" xfId="0" applyFont="1" applyFill="1" applyAlignment="1"/>
    <xf numFmtId="0" fontId="3" fillId="0" borderId="29" xfId="0" applyFont="1" applyFill="1" applyBorder="1" applyAlignment="1">
      <alignment horizontal="centerContinuous"/>
    </xf>
    <xf numFmtId="0" fontId="3" fillId="0" borderId="28" xfId="0" applyFont="1" applyFill="1" applyBorder="1" applyAlignment="1">
      <alignment horizontal="centerContinuous"/>
    </xf>
    <xf numFmtId="0" fontId="3" fillId="0" borderId="34" xfId="0" applyFont="1" applyFill="1" applyBorder="1" applyAlignment="1">
      <alignment horizontal="center" wrapText="1"/>
    </xf>
    <xf numFmtId="0" fontId="3" fillId="0" borderId="35" xfId="0" applyFont="1" applyFill="1" applyBorder="1" applyAlignment="1">
      <alignment horizontal="center" wrapText="1"/>
    </xf>
    <xf numFmtId="169" fontId="3" fillId="0" borderId="0" xfId="0" applyNumberFormat="1" applyFont="1" applyFill="1" applyBorder="1" applyAlignment="1"/>
    <xf numFmtId="169" fontId="3" fillId="0" borderId="14" xfId="0" applyNumberFormat="1" applyFont="1" applyFill="1" applyBorder="1" applyAlignment="1"/>
    <xf numFmtId="169" fontId="8" fillId="0" borderId="0" xfId="0" applyNumberFormat="1" applyFont="1" applyFill="1" applyBorder="1" applyAlignment="1"/>
    <xf numFmtId="169" fontId="8" fillId="0" borderId="14" xfId="0" applyNumberFormat="1" applyFont="1" applyFill="1" applyBorder="1" applyAlignment="1"/>
    <xf numFmtId="169" fontId="16" fillId="0" borderId="14" xfId="0" applyNumberFormat="1" applyFont="1" applyFill="1" applyBorder="1" applyAlignment="1"/>
    <xf numFmtId="169" fontId="16" fillId="0" borderId="0" xfId="0" applyNumberFormat="1" applyFont="1" applyFill="1" applyBorder="1" applyAlignment="1"/>
    <xf numFmtId="169" fontId="8" fillId="0" borderId="25" xfId="0" applyNumberFormat="1" applyFont="1" applyFill="1" applyBorder="1" applyAlignment="1"/>
    <xf numFmtId="169" fontId="8" fillId="0" borderId="23" xfId="0" applyNumberFormat="1" applyFont="1" applyFill="1" applyBorder="1" applyAlignment="1"/>
    <xf numFmtId="169" fontId="16" fillId="0" borderId="23" xfId="0" applyNumberFormat="1" applyFont="1" applyFill="1" applyBorder="1" applyAlignment="1"/>
    <xf numFmtId="169" fontId="16" fillId="0" borderId="25" xfId="0" applyNumberFormat="1" applyFont="1" applyFill="1" applyBorder="1" applyAlignment="1"/>
    <xf numFmtId="0" fontId="11" fillId="0" borderId="0" xfId="0" applyFont="1" applyFill="1"/>
    <xf numFmtId="0" fontId="12" fillId="0" borderId="0" xfId="0" applyFont="1" applyFill="1"/>
    <xf numFmtId="0" fontId="3" fillId="0" borderId="0" xfId="0" applyFont="1" applyFill="1"/>
    <xf numFmtId="0" fontId="3" fillId="0" borderId="0" xfId="0" applyFont="1" applyFill="1" applyBorder="1" applyAlignment="1"/>
    <xf numFmtId="165" fontId="3" fillId="0" borderId="37" xfId="0" applyNumberFormat="1" applyFont="1" applyFill="1" applyBorder="1" applyAlignment="1"/>
    <xf numFmtId="3" fontId="3" fillId="0" borderId="38" xfId="0" applyNumberFormat="1" applyFont="1" applyFill="1" applyBorder="1" applyAlignment="1">
      <alignment horizontal="centerContinuous"/>
    </xf>
    <xf numFmtId="0" fontId="0" fillId="0" borderId="0" xfId="0" applyFill="1" applyBorder="1"/>
    <xf numFmtId="164" fontId="3" fillId="0" borderId="11" xfId="0" applyNumberFormat="1" applyFont="1" applyFill="1" applyBorder="1" applyAlignment="1"/>
    <xf numFmtId="0" fontId="6" fillId="0" borderId="0" xfId="0" applyFont="1" applyFill="1"/>
    <xf numFmtId="0" fontId="0" fillId="0" borderId="0" xfId="0" applyFont="1" applyFill="1" applyBorder="1"/>
    <xf numFmtId="164" fontId="8" fillId="0" borderId="11" xfId="0" applyNumberFormat="1" applyFont="1" applyFill="1" applyBorder="1" applyAlignment="1"/>
    <xf numFmtId="164" fontId="16" fillId="0" borderId="0" xfId="0" applyNumberFormat="1" applyFont="1" applyFill="1" applyBorder="1" applyAlignment="1"/>
    <xf numFmtId="164" fontId="16" fillId="0" borderId="14" xfId="0" applyNumberFormat="1" applyFont="1" applyFill="1" applyBorder="1" applyAlignment="1"/>
    <xf numFmtId="164" fontId="8" fillId="0" borderId="26" xfId="0" applyNumberFormat="1" applyFont="1" applyFill="1" applyBorder="1" applyAlignment="1"/>
    <xf numFmtId="164" fontId="16" fillId="0" borderId="25" xfId="0" applyNumberFormat="1" applyFont="1" applyFill="1" applyBorder="1" applyAlignment="1"/>
    <xf numFmtId="164" fontId="16" fillId="0" borderId="23" xfId="0" applyNumberFormat="1" applyFont="1" applyFill="1" applyBorder="1" applyAlignment="1"/>
    <xf numFmtId="0" fontId="17" fillId="0" borderId="0" xfId="0" applyFont="1" applyFill="1"/>
    <xf numFmtId="169" fontId="3" fillId="0" borderId="11" xfId="0" applyNumberFormat="1" applyFont="1" applyFill="1" applyBorder="1" applyAlignment="1"/>
    <xf numFmtId="164" fontId="3" fillId="0" borderId="11" xfId="1" applyNumberFormat="1" applyFont="1" applyFill="1" applyBorder="1" applyAlignment="1"/>
    <xf numFmtId="165" fontId="3" fillId="0" borderId="17" xfId="0" applyNumberFormat="1" applyFont="1" applyFill="1" applyBorder="1" applyAlignment="1"/>
    <xf numFmtId="0" fontId="3" fillId="0" borderId="2" xfId="0" applyFont="1" applyFill="1" applyBorder="1" applyAlignment="1">
      <alignment horizontal="center"/>
    </xf>
    <xf numFmtId="0" fontId="8" fillId="0" borderId="13" xfId="0" applyFont="1" applyFill="1" applyBorder="1" applyAlignment="1">
      <alignment horizontal="center"/>
    </xf>
    <xf numFmtId="0" fontId="8" fillId="0" borderId="22" xfId="0" applyFont="1" applyFill="1" applyBorder="1" applyAlignment="1">
      <alignment horizontal="center"/>
    </xf>
    <xf numFmtId="171" fontId="3" fillId="0" borderId="0" xfId="0" applyNumberFormat="1" applyFont="1" applyFill="1" applyBorder="1" applyAlignment="1"/>
    <xf numFmtId="171" fontId="3" fillId="0" borderId="14" xfId="0" applyNumberFormat="1" applyFont="1" applyFill="1" applyBorder="1" applyAlignment="1"/>
    <xf numFmtId="171" fontId="5" fillId="0" borderId="19" xfId="0" applyNumberFormat="1" applyFont="1" applyFill="1" applyBorder="1" applyAlignment="1"/>
    <xf numFmtId="171" fontId="8" fillId="0" borderId="0" xfId="0" applyNumberFormat="1" applyFont="1" applyFill="1" applyBorder="1" applyAlignment="1"/>
    <xf numFmtId="171" fontId="8" fillId="0" borderId="14" xfId="0" applyNumberFormat="1" applyFont="1" applyFill="1" applyBorder="1" applyAlignment="1"/>
    <xf numFmtId="171" fontId="9" fillId="0" borderId="19" xfId="0" applyNumberFormat="1" applyFont="1" applyFill="1" applyBorder="1" applyAlignment="1"/>
    <xf numFmtId="171" fontId="8" fillId="0" borderId="25" xfId="0" applyNumberFormat="1" applyFont="1" applyFill="1" applyBorder="1" applyAlignment="1"/>
    <xf numFmtId="171" fontId="8" fillId="0" borderId="23" xfId="0" applyNumberFormat="1" applyFont="1" applyFill="1" applyBorder="1" applyAlignment="1"/>
    <xf numFmtId="171" fontId="9" fillId="0" borderId="27" xfId="0" applyNumberFormat="1" applyFont="1" applyFill="1" applyBorder="1" applyAlignment="1"/>
    <xf numFmtId="170" fontId="3" fillId="0" borderId="17" xfId="0" applyNumberFormat="1" applyFont="1" applyFill="1" applyBorder="1" applyAlignment="1"/>
    <xf numFmtId="170" fontId="3" fillId="0" borderId="36" xfId="0" applyNumberFormat="1" applyFont="1" applyFill="1" applyBorder="1" applyAlignment="1"/>
    <xf numFmtId="170" fontId="5" fillId="0" borderId="15" xfId="0" applyNumberFormat="1" applyFont="1" applyFill="1" applyBorder="1" applyAlignment="1"/>
    <xf numFmtId="0" fontId="0" fillId="0" borderId="0" xfId="0" applyFont="1" applyFill="1"/>
    <xf numFmtId="0" fontId="10" fillId="0" borderId="0" xfId="0" applyFont="1"/>
    <xf numFmtId="0" fontId="3" fillId="0" borderId="40" xfId="0" applyFont="1" applyFill="1" applyBorder="1" applyAlignment="1">
      <alignment horizontal="center" wrapText="1"/>
    </xf>
    <xf numFmtId="169" fontId="3" fillId="0" borderId="37" xfId="0" applyNumberFormat="1" applyFont="1" applyFill="1" applyBorder="1" applyAlignment="1"/>
    <xf numFmtId="165" fontId="3" fillId="0" borderId="39" xfId="0" applyNumberFormat="1" applyFont="1" applyFill="1" applyBorder="1" applyAlignment="1"/>
    <xf numFmtId="165" fontId="3" fillId="0" borderId="42" xfId="0" applyNumberFormat="1" applyFont="1" applyFill="1" applyBorder="1" applyAlignment="1"/>
    <xf numFmtId="0" fontId="0" fillId="0" borderId="0" xfId="0" applyBorder="1"/>
    <xf numFmtId="170" fontId="3" fillId="0" borderId="37" xfId="0" applyNumberFormat="1" applyFont="1" applyFill="1" applyBorder="1" applyAlignment="1"/>
    <xf numFmtId="171" fontId="3" fillId="0" borderId="37" xfId="0" applyNumberFormat="1" applyFont="1" applyFill="1" applyBorder="1" applyAlignment="1"/>
    <xf numFmtId="171" fontId="9" fillId="0" borderId="0" xfId="0" applyNumberFormat="1" applyFont="1" applyFill="1" applyBorder="1" applyAlignment="1"/>
    <xf numFmtId="171" fontId="5" fillId="0" borderId="27" xfId="0" applyNumberFormat="1" applyFont="1" applyFill="1" applyBorder="1" applyAlignment="1"/>
    <xf numFmtId="164" fontId="5" fillId="0" borderId="19" xfId="0" applyNumberFormat="1" applyFont="1" applyFill="1" applyBorder="1" applyAlignment="1"/>
    <xf numFmtId="165" fontId="3" fillId="0" borderId="11" xfId="0" applyNumberFormat="1" applyFont="1" applyFill="1" applyBorder="1" applyAlignment="1"/>
    <xf numFmtId="169" fontId="3" fillId="0" borderId="18" xfId="0" applyNumberFormat="1" applyFont="1" applyFill="1" applyBorder="1" applyAlignment="1"/>
    <xf numFmtId="0" fontId="3" fillId="0" borderId="22" xfId="0" applyFont="1" applyFill="1" applyBorder="1" applyAlignment="1">
      <alignment horizontal="center"/>
    </xf>
    <xf numFmtId="169" fontId="3" fillId="0" borderId="25" xfId="0" applyNumberFormat="1" applyFont="1" applyFill="1" applyBorder="1" applyAlignment="1"/>
    <xf numFmtId="169" fontId="3" fillId="0" borderId="23" xfId="0" applyNumberFormat="1" applyFont="1" applyFill="1" applyBorder="1" applyAlignment="1"/>
    <xf numFmtId="169" fontId="14" fillId="0" borderId="0" xfId="0" applyNumberFormat="1" applyFont="1" applyFill="1" applyBorder="1" applyAlignment="1"/>
    <xf numFmtId="165" fontId="3" fillId="0" borderId="5" xfId="0" applyNumberFormat="1" applyFont="1" applyFill="1" applyBorder="1" applyAlignment="1"/>
    <xf numFmtId="171" fontId="3" fillId="0" borderId="23" xfId="0" applyNumberFormat="1" applyFont="1" applyFill="1" applyBorder="1" applyAlignment="1"/>
    <xf numFmtId="0" fontId="3" fillId="0" borderId="0" xfId="0" applyFont="1"/>
    <xf numFmtId="169" fontId="3" fillId="0" borderId="26" xfId="0" applyNumberFormat="1" applyFont="1" applyFill="1" applyBorder="1" applyAlignment="1"/>
    <xf numFmtId="0" fontId="14" fillId="0" borderId="0" xfId="0" applyFont="1" applyFill="1" applyBorder="1" applyAlignment="1">
      <alignment horizontal="center"/>
    </xf>
    <xf numFmtId="0" fontId="11" fillId="0" borderId="38" xfId="0" applyFont="1" applyFill="1" applyBorder="1" applyAlignment="1">
      <alignment horizontal="centerContinuous"/>
    </xf>
    <xf numFmtId="0" fontId="11" fillId="0" borderId="29" xfId="0" applyFont="1" applyFill="1" applyBorder="1" applyAlignment="1">
      <alignment horizontal="centerContinuous"/>
    </xf>
    <xf numFmtId="0" fontId="11" fillId="0" borderId="28" xfId="0" applyFont="1" applyFill="1" applyBorder="1" applyAlignment="1">
      <alignment horizontal="centerContinuous"/>
    </xf>
    <xf numFmtId="169" fontId="3" fillId="0" borderId="41" xfId="0" applyNumberFormat="1" applyFont="1" applyFill="1" applyBorder="1" applyAlignment="1"/>
    <xf numFmtId="171" fontId="3" fillId="0" borderId="11" xfId="0" applyNumberFormat="1" applyFont="1" applyFill="1" applyBorder="1" applyAlignment="1"/>
    <xf numFmtId="171" fontId="5" fillId="0" borderId="12" xfId="0" applyNumberFormat="1" applyFont="1" applyFill="1" applyBorder="1" applyAlignment="1"/>
    <xf numFmtId="171" fontId="3" fillId="0" borderId="26" xfId="0" applyNumberFormat="1" applyFont="1" applyFill="1" applyBorder="1" applyAlignment="1"/>
    <xf numFmtId="171" fontId="3" fillId="0" borderId="41" xfId="0" applyNumberFormat="1" applyFont="1" applyFill="1" applyBorder="1" applyAlignment="1"/>
    <xf numFmtId="171" fontId="5" fillId="0" borderId="24" xfId="0" applyNumberFormat="1" applyFont="1" applyFill="1" applyBorder="1" applyAlignment="1"/>
    <xf numFmtId="0" fontId="5" fillId="0" borderId="30" xfId="0" applyFont="1" applyFill="1" applyBorder="1" applyAlignment="1">
      <alignment horizontal="center" wrapText="1"/>
    </xf>
    <xf numFmtId="165" fontId="5" fillId="0" borderId="12" xfId="0" applyNumberFormat="1" applyFont="1" applyFill="1" applyBorder="1" applyAlignment="1"/>
    <xf numFmtId="169" fontId="5" fillId="0" borderId="12" xfId="0" applyNumberFormat="1" applyFont="1" applyFill="1" applyBorder="1" applyAlignment="1"/>
    <xf numFmtId="169" fontId="9" fillId="0" borderId="12" xfId="0" applyNumberFormat="1" applyFont="1" applyFill="1" applyBorder="1" applyAlignment="1"/>
    <xf numFmtId="169" fontId="9" fillId="0" borderId="24" xfId="0" applyNumberFormat="1" applyFont="1" applyFill="1" applyBorder="1" applyAlignment="1"/>
    <xf numFmtId="169" fontId="18" fillId="0" borderId="19" xfId="0" applyNumberFormat="1" applyFont="1" applyFill="1" applyBorder="1" applyAlignment="1"/>
    <xf numFmtId="169" fontId="19" fillId="0" borderId="12" xfId="0" applyNumberFormat="1" applyFont="1" applyFill="1" applyBorder="1" applyAlignment="1"/>
    <xf numFmtId="169" fontId="18" fillId="0" borderId="27" xfId="0" applyNumberFormat="1" applyFont="1" applyFill="1" applyBorder="1" applyAlignment="1"/>
    <xf numFmtId="169" fontId="19" fillId="0" borderId="24" xfId="0" applyNumberFormat="1" applyFont="1" applyFill="1" applyBorder="1" applyAlignment="1"/>
    <xf numFmtId="164" fontId="5" fillId="0" borderId="12" xfId="0" applyNumberFormat="1" applyFont="1" applyFill="1" applyBorder="1" applyAlignment="1"/>
    <xf numFmtId="164" fontId="9" fillId="0" borderId="12" xfId="0" applyNumberFormat="1" applyFont="1" applyFill="1" applyBorder="1" applyAlignment="1"/>
    <xf numFmtId="164" fontId="9" fillId="0" borderId="24" xfId="0" applyNumberFormat="1" applyFont="1" applyFill="1" applyBorder="1" applyAlignment="1"/>
    <xf numFmtId="164" fontId="18" fillId="0" borderId="12" xfId="0" applyNumberFormat="1" applyFont="1" applyFill="1" applyBorder="1" applyAlignment="1"/>
    <xf numFmtId="164" fontId="18" fillId="0" borderId="24" xfId="0" applyNumberFormat="1" applyFont="1" applyFill="1" applyBorder="1" applyAlignment="1"/>
    <xf numFmtId="169" fontId="5" fillId="0" borderId="24" xfId="0" applyNumberFormat="1" applyFont="1" applyFill="1" applyBorder="1" applyAlignment="1"/>
    <xf numFmtId="165" fontId="5" fillId="0" borderId="4" xfId="0" applyNumberFormat="1" applyFont="1" applyFill="1" applyBorder="1" applyAlignment="1"/>
    <xf numFmtId="0" fontId="0" fillId="0" borderId="0" xfId="0" applyFill="1" applyAlignment="1">
      <alignment horizontal="centerContinuous"/>
    </xf>
    <xf numFmtId="0" fontId="0" fillId="0" borderId="0" xfId="0" applyAlignment="1">
      <alignment horizontal="centerContinuous"/>
    </xf>
    <xf numFmtId="170" fontId="3" fillId="0" borderId="11" xfId="0" applyNumberFormat="1" applyFont="1" applyFill="1" applyBorder="1" applyAlignment="1"/>
    <xf numFmtId="170" fontId="3" fillId="0" borderId="14" xfId="0" applyNumberFormat="1" applyFont="1" applyFill="1" applyBorder="1" applyAlignment="1"/>
    <xf numFmtId="0" fontId="14" fillId="0" borderId="13" xfId="0" applyFont="1" applyFill="1" applyBorder="1" applyAlignment="1">
      <alignment horizontal="center" wrapText="1"/>
    </xf>
    <xf numFmtId="170" fontId="5" fillId="0" borderId="12" xfId="0" applyNumberFormat="1" applyFont="1" applyFill="1" applyBorder="1" applyAlignment="1"/>
    <xf numFmtId="172" fontId="3" fillId="0" borderId="13" xfId="0" applyNumberFormat="1" applyFont="1" applyFill="1" applyBorder="1" applyAlignment="1"/>
    <xf numFmtId="172" fontId="8" fillId="0" borderId="13" xfId="0" applyNumberFormat="1" applyFont="1" applyFill="1" applyBorder="1" applyAlignment="1"/>
    <xf numFmtId="172" fontId="8" fillId="0" borderId="22" xfId="0" applyNumberFormat="1" applyFont="1" applyFill="1" applyBorder="1" applyAlignment="1"/>
    <xf numFmtId="165" fontId="5" fillId="0" borderId="0" xfId="0" applyNumberFormat="1" applyFont="1" applyFill="1" applyBorder="1" applyAlignment="1"/>
    <xf numFmtId="169" fontId="5" fillId="0" borderId="0" xfId="0" applyNumberFormat="1" applyFont="1" applyFill="1" applyBorder="1" applyAlignment="1"/>
    <xf numFmtId="169" fontId="3" fillId="0" borderId="12" xfId="0" applyNumberFormat="1" applyFont="1" applyFill="1" applyBorder="1" applyAlignment="1"/>
    <xf numFmtId="0" fontId="3" fillId="0" borderId="40" xfId="0" applyFont="1" applyFill="1" applyBorder="1" applyAlignment="1">
      <alignment horizontal="centerContinuous"/>
    </xf>
    <xf numFmtId="0" fontId="3" fillId="0" borderId="34" xfId="0" applyFont="1" applyFill="1" applyBorder="1" applyAlignment="1">
      <alignment horizontal="centerContinuous"/>
    </xf>
    <xf numFmtId="0" fontId="3" fillId="0" borderId="9" xfId="0" applyFont="1" applyFill="1" applyBorder="1" applyAlignment="1">
      <alignment horizontal="centerContinuous"/>
    </xf>
    <xf numFmtId="0" fontId="3" fillId="0" borderId="30" xfId="0" applyFont="1" applyFill="1" applyBorder="1" applyAlignment="1">
      <alignment horizontal="centerContinuous"/>
    </xf>
    <xf numFmtId="165" fontId="3" fillId="0" borderId="44" xfId="0" applyNumberFormat="1" applyFont="1" applyFill="1" applyBorder="1" applyAlignment="1"/>
    <xf numFmtId="0" fontId="5" fillId="0" borderId="30" xfId="0" applyFont="1" applyFill="1" applyBorder="1" applyAlignment="1">
      <alignment horizontal="centerContinuous"/>
    </xf>
    <xf numFmtId="165" fontId="5" fillId="0" borderId="36" xfId="0" applyNumberFormat="1" applyFont="1" applyFill="1" applyBorder="1" applyAlignment="1"/>
    <xf numFmtId="169" fontId="5" fillId="0" borderId="14" xfId="0" applyNumberFormat="1" applyFont="1" applyFill="1" applyBorder="1" applyAlignment="1"/>
    <xf numFmtId="0" fontId="5" fillId="0" borderId="40" xfId="0" applyFont="1" applyFill="1" applyBorder="1" applyAlignment="1">
      <alignment horizontal="center" wrapText="1"/>
    </xf>
    <xf numFmtId="0" fontId="5" fillId="0" borderId="35" xfId="0" applyFont="1" applyFill="1" applyBorder="1" applyAlignment="1">
      <alignment horizontal="center" wrapText="1"/>
    </xf>
    <xf numFmtId="165" fontId="3" fillId="0" borderId="14" xfId="0" applyNumberFormat="1" applyFont="1" applyFill="1" applyBorder="1" applyAlignment="1">
      <alignment horizontal="center"/>
    </xf>
    <xf numFmtId="165" fontId="5" fillId="0" borderId="14" xfId="0" applyNumberFormat="1" applyFont="1" applyFill="1" applyBorder="1" applyAlignment="1">
      <alignment horizontal="center"/>
    </xf>
    <xf numFmtId="169" fontId="5" fillId="0" borderId="11" xfId="0" applyNumberFormat="1" applyFont="1" applyFill="1" applyBorder="1" applyAlignment="1"/>
    <xf numFmtId="169" fontId="5" fillId="0" borderId="19" xfId="0" applyNumberFormat="1" applyFont="1" applyFill="1" applyBorder="1" applyAlignment="1"/>
    <xf numFmtId="169" fontId="3" fillId="0" borderId="24" xfId="0" applyNumberFormat="1" applyFont="1" applyFill="1" applyBorder="1" applyAlignment="1"/>
    <xf numFmtId="169" fontId="5" fillId="0" borderId="27" xfId="0" applyNumberFormat="1" applyFont="1" applyFill="1" applyBorder="1" applyAlignment="1"/>
    <xf numFmtId="169" fontId="5" fillId="0" borderId="23" xfId="0" applyNumberFormat="1" applyFont="1" applyFill="1" applyBorder="1" applyAlignment="1"/>
    <xf numFmtId="0" fontId="0" fillId="0" borderId="0" xfId="0" applyFont="1"/>
    <xf numFmtId="169" fontId="3" fillId="0" borderId="19" xfId="0" applyNumberFormat="1" applyFont="1" applyFill="1" applyBorder="1" applyAlignment="1"/>
    <xf numFmtId="169" fontId="3" fillId="0" borderId="27" xfId="0" applyNumberFormat="1" applyFont="1" applyFill="1" applyBorder="1" applyAlignment="1"/>
    <xf numFmtId="169" fontId="5" fillId="0" borderId="18" xfId="0" applyNumberFormat="1" applyFont="1" applyFill="1" applyBorder="1" applyAlignment="1"/>
    <xf numFmtId="169" fontId="5" fillId="0" borderId="21" xfId="0" applyNumberFormat="1" applyFont="1" applyFill="1" applyBorder="1" applyAlignment="1"/>
    <xf numFmtId="165" fontId="5" fillId="0" borderId="16" xfId="0" applyNumberFormat="1" applyFont="1" applyFill="1" applyBorder="1" applyAlignment="1">
      <alignment horizontal="center"/>
    </xf>
    <xf numFmtId="169" fontId="5" fillId="0" borderId="16" xfId="0" applyNumberFormat="1" applyFont="1" applyFill="1" applyBorder="1" applyAlignment="1"/>
    <xf numFmtId="169" fontId="5" fillId="0" borderId="43" xfId="0" applyNumberFormat="1" applyFont="1" applyFill="1" applyBorder="1" applyAlignment="1"/>
    <xf numFmtId="171" fontId="3" fillId="0" borderId="25" xfId="0" applyNumberFormat="1" applyFont="1" applyFill="1" applyBorder="1" applyAlignment="1"/>
    <xf numFmtId="171" fontId="3" fillId="0" borderId="19" xfId="0" applyNumberFormat="1" applyFont="1" applyFill="1" applyBorder="1" applyAlignment="1"/>
    <xf numFmtId="171" fontId="3" fillId="0" borderId="12" xfId="0" applyNumberFormat="1" applyFont="1" applyFill="1" applyBorder="1" applyAlignment="1"/>
    <xf numFmtId="171" fontId="5" fillId="0" borderId="18" xfId="0" applyNumberFormat="1" applyFont="1" applyFill="1" applyBorder="1" applyAlignment="1"/>
    <xf numFmtId="171" fontId="5" fillId="0" borderId="14" xfId="0" applyNumberFormat="1" applyFont="1" applyFill="1" applyBorder="1" applyAlignment="1"/>
    <xf numFmtId="171" fontId="5" fillId="0" borderId="16" xfId="0" applyNumberFormat="1" applyFont="1" applyFill="1" applyBorder="1" applyAlignment="1"/>
    <xf numFmtId="171" fontId="3" fillId="0" borderId="27" xfId="0" applyNumberFormat="1" applyFont="1" applyFill="1" applyBorder="1" applyAlignment="1"/>
    <xf numFmtId="171" fontId="3" fillId="0" borderId="24" xfId="0" applyNumberFormat="1" applyFont="1" applyFill="1" applyBorder="1" applyAlignment="1"/>
    <xf numFmtId="171" fontId="5" fillId="0" borderId="21" xfId="0" applyNumberFormat="1" applyFont="1" applyFill="1" applyBorder="1" applyAlignment="1"/>
    <xf numFmtId="171" fontId="5" fillId="0" borderId="23" xfId="0" applyNumberFormat="1" applyFont="1" applyFill="1" applyBorder="1" applyAlignment="1"/>
    <xf numFmtId="171" fontId="5" fillId="0" borderId="43" xfId="0" applyNumberFormat="1" applyFont="1" applyFill="1" applyBorder="1" applyAlignment="1"/>
    <xf numFmtId="170" fontId="5" fillId="0" borderId="17" xfId="0" applyNumberFormat="1" applyFont="1" applyFill="1" applyBorder="1" applyAlignment="1"/>
    <xf numFmtId="165" fontId="5" fillId="0" borderId="14" xfId="0" applyNumberFormat="1" applyFont="1" applyFill="1" applyBorder="1" applyAlignment="1"/>
    <xf numFmtId="171" fontId="5" fillId="0" borderId="0" xfId="0" applyNumberFormat="1" applyFont="1" applyFill="1" applyBorder="1" applyAlignment="1"/>
    <xf numFmtId="169" fontId="5" fillId="0" borderId="37" xfId="0" applyNumberFormat="1" applyFont="1" applyFill="1" applyBorder="1" applyAlignment="1"/>
    <xf numFmtId="0" fontId="3" fillId="0" borderId="21" xfId="0" applyFont="1" applyFill="1" applyBorder="1" applyAlignment="1">
      <alignment horizontal="center"/>
    </xf>
    <xf numFmtId="3" fontId="3" fillId="0" borderId="22" xfId="0" applyNumberFormat="1" applyFont="1" applyFill="1" applyBorder="1" applyAlignment="1"/>
    <xf numFmtId="166" fontId="3" fillId="0" borderId="21" xfId="0" applyNumberFormat="1" applyFont="1" applyFill="1" applyBorder="1" applyAlignment="1"/>
    <xf numFmtId="166" fontId="3" fillId="0" borderId="23" xfId="0" applyNumberFormat="1" applyFont="1" applyFill="1" applyBorder="1" applyAlignment="1"/>
    <xf numFmtId="166" fontId="3" fillId="0" borderId="24" xfId="0" applyNumberFormat="1" applyFont="1" applyFill="1" applyBorder="1" applyAlignment="1"/>
    <xf numFmtId="37" fontId="3" fillId="0" borderId="25" xfId="0" applyNumberFormat="1" applyFont="1" applyFill="1" applyBorder="1" applyAlignment="1"/>
    <xf numFmtId="37" fontId="3" fillId="0" borderId="23" xfId="0" applyNumberFormat="1" applyFont="1" applyFill="1" applyBorder="1" applyAlignment="1"/>
    <xf numFmtId="37" fontId="3" fillId="0" borderId="24" xfId="0" applyNumberFormat="1" applyFont="1" applyFill="1" applyBorder="1" applyAlignment="1"/>
    <xf numFmtId="172" fontId="3" fillId="0" borderId="22" xfId="0" applyNumberFormat="1" applyFont="1" applyFill="1" applyBorder="1" applyAlignment="1"/>
    <xf numFmtId="164" fontId="3" fillId="0" borderId="21" xfId="0" applyNumberFormat="1" applyFont="1" applyFill="1" applyBorder="1" applyAlignment="1"/>
    <xf numFmtId="164" fontId="3" fillId="0" borderId="23" xfId="0" applyNumberFormat="1" applyFont="1" applyFill="1" applyBorder="1" applyAlignment="1"/>
    <xf numFmtId="164" fontId="3" fillId="0" borderId="24" xfId="0" applyNumberFormat="1" applyFont="1" applyFill="1" applyBorder="1" applyAlignment="1"/>
    <xf numFmtId="164" fontId="3" fillId="0" borderId="26" xfId="0" applyNumberFormat="1" applyFont="1" applyFill="1" applyBorder="1" applyAlignment="1"/>
    <xf numFmtId="164" fontId="5" fillId="0" borderId="24" xfId="0" applyNumberFormat="1" applyFont="1" applyFill="1" applyBorder="1" applyAlignment="1"/>
    <xf numFmtId="0" fontId="11" fillId="0" borderId="0" xfId="0" applyFont="1"/>
    <xf numFmtId="0" fontId="11" fillId="0" borderId="0" xfId="0" applyFont="1" applyBorder="1"/>
    <xf numFmtId="164" fontId="3" fillId="0" borderId="37" xfId="0" applyNumberFormat="1" applyFont="1" applyFill="1" applyBorder="1" applyAlignment="1"/>
    <xf numFmtId="164" fontId="3" fillId="0" borderId="41" xfId="0" applyNumberFormat="1" applyFont="1" applyFill="1" applyBorder="1" applyAlignment="1"/>
    <xf numFmtId="169" fontId="3" fillId="0" borderId="19" xfId="0" applyNumberFormat="1" applyFont="1" applyFill="1" applyBorder="1" applyAlignment="1">
      <alignment horizontal="center"/>
    </xf>
    <xf numFmtId="165" fontId="3" fillId="0" borderId="12" xfId="0" applyNumberFormat="1" applyFont="1" applyFill="1" applyBorder="1" applyAlignment="1">
      <alignment horizontal="center"/>
    </xf>
    <xf numFmtId="169" fontId="3" fillId="0" borderId="12" xfId="0" applyNumberFormat="1" applyFont="1" applyFill="1" applyBorder="1" applyAlignment="1">
      <alignment horizontal="center"/>
    </xf>
    <xf numFmtId="165" fontId="5" fillId="0" borderId="12" xfId="0" applyNumberFormat="1" applyFont="1" applyFill="1" applyBorder="1" applyAlignment="1">
      <alignment horizontal="center"/>
    </xf>
    <xf numFmtId="169" fontId="5" fillId="0" borderId="12" xfId="0" applyNumberFormat="1" applyFont="1" applyFill="1" applyBorder="1" applyAlignment="1">
      <alignment horizontal="center"/>
    </xf>
    <xf numFmtId="169" fontId="5" fillId="0" borderId="19" xfId="0" applyNumberFormat="1" applyFont="1" applyFill="1" applyBorder="1" applyAlignment="1">
      <alignment horizontal="center"/>
    </xf>
    <xf numFmtId="170" fontId="3" fillId="0" borderId="55" xfId="0" applyNumberFormat="1" applyFont="1" applyFill="1" applyBorder="1" applyAlignment="1"/>
    <xf numFmtId="0" fontId="0" fillId="0" borderId="29" xfId="0" applyFill="1" applyBorder="1" applyAlignment="1">
      <alignment horizontal="centerContinuous"/>
    </xf>
    <xf numFmtId="0" fontId="0" fillId="0" borderId="28" xfId="0" applyFill="1" applyBorder="1" applyAlignment="1">
      <alignment horizontal="centerContinuous"/>
    </xf>
    <xf numFmtId="0" fontId="5" fillId="0" borderId="56" xfId="0" applyFont="1" applyFill="1" applyBorder="1" applyAlignment="1">
      <alignment horizontal="centerContinuous"/>
    </xf>
    <xf numFmtId="164" fontId="5" fillId="0" borderId="27" xfId="0" applyNumberFormat="1" applyFont="1" applyFill="1" applyBorder="1" applyAlignment="1"/>
    <xf numFmtId="0" fontId="22" fillId="0" borderId="0" xfId="0" applyFont="1" applyFill="1" applyAlignment="1">
      <alignment horizontal="right"/>
    </xf>
    <xf numFmtId="0" fontId="22" fillId="0" borderId="0" xfId="0" applyFont="1" applyFill="1"/>
    <xf numFmtId="170" fontId="22" fillId="0" borderId="0" xfId="0" applyNumberFormat="1" applyFont="1" applyFill="1"/>
    <xf numFmtId="171" fontId="22" fillId="0" borderId="0" xfId="0" applyNumberFormat="1" applyFont="1" applyFill="1"/>
    <xf numFmtId="0" fontId="22" fillId="0" borderId="0" xfId="0" applyFont="1" applyFill="1" applyBorder="1" applyAlignment="1">
      <alignment horizontal="right"/>
    </xf>
    <xf numFmtId="0" fontId="22" fillId="0" borderId="0" xfId="0" applyFont="1" applyFill="1" applyBorder="1"/>
    <xf numFmtId="170" fontId="22" fillId="0" borderId="0" xfId="0" applyNumberFormat="1" applyFont="1" applyFill="1" applyAlignment="1">
      <alignment horizontal="right"/>
    </xf>
    <xf numFmtId="171" fontId="22" fillId="0" borderId="0" xfId="0" applyNumberFormat="1" applyFont="1" applyFill="1" applyAlignment="1">
      <alignment horizontal="right"/>
    </xf>
    <xf numFmtId="171" fontId="22" fillId="0" borderId="0" xfId="0" applyNumberFormat="1" applyFont="1" applyFill="1" applyAlignment="1"/>
    <xf numFmtId="0" fontId="20" fillId="0" borderId="0" xfId="0" applyNumberFormat="1" applyFont="1" applyFill="1"/>
    <xf numFmtId="173" fontId="20" fillId="0" borderId="0" xfId="0" applyNumberFormat="1" applyFont="1" applyFill="1" applyAlignment="1">
      <alignment horizontal="left"/>
    </xf>
    <xf numFmtId="0" fontId="20" fillId="0" borderId="0" xfId="0" applyNumberFormat="1" applyFont="1" applyFill="1" applyBorder="1"/>
    <xf numFmtId="0" fontId="22" fillId="0" borderId="0" xfId="0" applyFont="1" applyFill="1" applyAlignment="1">
      <alignment horizontal="centerContinuous"/>
    </xf>
    <xf numFmtId="0" fontId="20" fillId="0" borderId="0" xfId="0" applyNumberFormat="1" applyFont="1" applyFill="1" applyAlignment="1">
      <alignment horizontal="centerContinuous"/>
    </xf>
    <xf numFmtId="0" fontId="21" fillId="0" borderId="51" xfId="0" applyFont="1" applyBorder="1" applyAlignment="1">
      <alignment horizontal="center"/>
    </xf>
    <xf numFmtId="0" fontId="21" fillId="0" borderId="46" xfId="0" applyFont="1" applyBorder="1" applyAlignment="1">
      <alignment horizontal="center"/>
    </xf>
    <xf numFmtId="0" fontId="21" fillId="0" borderId="52" xfId="0" applyFont="1" applyBorder="1" applyAlignment="1">
      <alignment horizontal="center"/>
    </xf>
    <xf numFmtId="0" fontId="11" fillId="0" borderId="49" xfId="0" applyFont="1" applyBorder="1"/>
    <xf numFmtId="0" fontId="11" fillId="0" borderId="53" xfId="0" applyFont="1" applyBorder="1"/>
    <xf numFmtId="0" fontId="11" fillId="0" borderId="50" xfId="0" applyFont="1" applyBorder="1"/>
    <xf numFmtId="0" fontId="11" fillId="0" borderId="47" xfId="0" applyFont="1" applyBorder="1"/>
    <xf numFmtId="0" fontId="11" fillId="0" borderId="54" xfId="0" applyFont="1" applyBorder="1"/>
    <xf numFmtId="0" fontId="11" fillId="0" borderId="48" xfId="0" applyFont="1" applyBorder="1"/>
    <xf numFmtId="0" fontId="11" fillId="0" borderId="50" xfId="0" applyFont="1" applyFill="1" applyBorder="1"/>
    <xf numFmtId="0" fontId="11" fillId="0" borderId="54" xfId="0" quotePrefix="1" applyFont="1" applyBorder="1"/>
    <xf numFmtId="0" fontId="20" fillId="0" borderId="54" xfId="0" applyFont="1" applyBorder="1"/>
    <xf numFmtId="0" fontId="11" fillId="0" borderId="54" xfId="0" applyFont="1" applyFill="1" applyBorder="1"/>
    <xf numFmtId="0" fontId="4" fillId="0" borderId="0" xfId="0" applyFont="1"/>
    <xf numFmtId="0" fontId="20" fillId="0" borderId="0" xfId="0" applyFont="1"/>
    <xf numFmtId="0" fontId="24" fillId="0" borderId="0" xfId="0" applyFont="1"/>
    <xf numFmtId="0" fontId="24" fillId="0" borderId="54" xfId="0" applyFont="1" applyBorder="1"/>
    <xf numFmtId="0" fontId="24" fillId="0" borderId="53" xfId="0" applyFont="1" applyBorder="1"/>
    <xf numFmtId="3" fontId="11" fillId="0" borderId="38" xfId="0" applyNumberFormat="1" applyFont="1" applyFill="1" applyBorder="1" applyAlignment="1">
      <alignment horizontal="centerContinuous"/>
    </xf>
    <xf numFmtId="0" fontId="14" fillId="0" borderId="18" xfId="0" applyFont="1" applyFill="1" applyBorder="1" applyAlignment="1">
      <alignment horizontal="center" wrapText="1"/>
    </xf>
    <xf numFmtId="164" fontId="11" fillId="0" borderId="0" xfId="1" applyNumberFormat="1" applyFont="1"/>
    <xf numFmtId="164" fontId="20" fillId="0" borderId="0" xfId="1" applyNumberFormat="1" applyFont="1"/>
    <xf numFmtId="164" fontId="22" fillId="0" borderId="0" xfId="1" applyNumberFormat="1" applyFont="1"/>
    <xf numFmtId="164" fontId="20" fillId="0" borderId="0" xfId="1" applyNumberFormat="1" applyFont="1" applyFill="1"/>
    <xf numFmtId="0" fontId="16" fillId="0" borderId="0" xfId="0" applyFont="1" applyFill="1"/>
    <xf numFmtId="0" fontId="22" fillId="0" borderId="0" xfId="0" applyFont="1" applyAlignment="1">
      <alignment horizontal="centerContinuous"/>
    </xf>
    <xf numFmtId="164" fontId="22" fillId="0" borderId="0" xfId="1" applyNumberFormat="1" applyFont="1" applyAlignment="1">
      <alignment horizontal="centerContinuous"/>
    </xf>
    <xf numFmtId="0" fontId="3" fillId="0" borderId="0" xfId="0" applyFont="1" applyAlignment="1">
      <alignment horizontal="left"/>
    </xf>
    <xf numFmtId="0" fontId="12" fillId="0" borderId="54" xfId="0" applyFont="1" applyBorder="1"/>
    <xf numFmtId="0" fontId="12" fillId="0" borderId="54" xfId="0" applyFont="1" applyFill="1" applyBorder="1"/>
    <xf numFmtId="0" fontId="25" fillId="0" borderId="0" xfId="0" applyFont="1"/>
    <xf numFmtId="164" fontId="8" fillId="0" borderId="18" xfId="1" applyNumberFormat="1" applyFont="1" applyFill="1" applyBorder="1" applyAlignment="1"/>
    <xf numFmtId="0" fontId="0" fillId="0" borderId="0" xfId="0" applyFont="1" applyBorder="1"/>
    <xf numFmtId="171" fontId="22" fillId="0" borderId="0" xfId="0" applyNumberFormat="1" applyFont="1" applyFill="1" applyBorder="1"/>
    <xf numFmtId="171" fontId="22" fillId="0" borderId="0" xfId="0" applyNumberFormat="1" applyFont="1" applyFill="1" applyBorder="1" applyAlignment="1">
      <alignment horizontal="right"/>
    </xf>
    <xf numFmtId="173" fontId="20" fillId="0" borderId="0" xfId="0" applyNumberFormat="1" applyFont="1" applyFill="1" applyBorder="1" applyAlignment="1">
      <alignment horizontal="left"/>
    </xf>
    <xf numFmtId="0" fontId="20" fillId="0" borderId="0" xfId="0" applyFont="1" applyBorder="1"/>
    <xf numFmtId="164" fontId="20" fillId="0" borderId="0" xfId="1" applyNumberFormat="1" applyFont="1" applyBorder="1"/>
    <xf numFmtId="164" fontId="22" fillId="0" borderId="0" xfId="1" applyNumberFormat="1" applyFont="1" applyBorder="1"/>
    <xf numFmtId="165" fontId="3" fillId="0" borderId="0" xfId="0" applyNumberFormat="1" applyFont="1" applyFill="1" applyBorder="1" applyAlignment="1"/>
    <xf numFmtId="0" fontId="0" fillId="0" borderId="0" xfId="0" applyAlignment="1"/>
    <xf numFmtId="0" fontId="0" fillId="0" borderId="0" xfId="0" applyAlignment="1">
      <alignment wrapText="1"/>
    </xf>
    <xf numFmtId="170" fontId="3" fillId="0" borderId="12" xfId="0" applyNumberFormat="1" applyFont="1" applyFill="1" applyBorder="1" applyAlignment="1">
      <alignment horizontal="center"/>
    </xf>
    <xf numFmtId="170" fontId="3" fillId="0" borderId="14" xfId="0" applyNumberFormat="1" applyFont="1" applyFill="1" applyBorder="1" applyAlignment="1">
      <alignment horizontal="center"/>
    </xf>
    <xf numFmtId="170" fontId="5" fillId="0" borderId="14" xfId="0" applyNumberFormat="1" applyFont="1" applyFill="1" applyBorder="1" applyAlignment="1">
      <alignment horizontal="center"/>
    </xf>
    <xf numFmtId="170" fontId="5" fillId="0" borderId="12" xfId="0" applyNumberFormat="1" applyFont="1" applyFill="1" applyBorder="1" applyAlignment="1">
      <alignment horizontal="center"/>
    </xf>
    <xf numFmtId="170" fontId="3" fillId="0" borderId="16" xfId="0" applyNumberFormat="1" applyFont="1" applyFill="1" applyBorder="1" applyAlignment="1"/>
    <xf numFmtId="170" fontId="5" fillId="0" borderId="16" xfId="0" applyNumberFormat="1" applyFont="1" applyFill="1" applyBorder="1" applyAlignment="1"/>
    <xf numFmtId="3" fontId="12" fillId="0" borderId="56" xfId="0" applyNumberFormat="1" applyFont="1" applyFill="1" applyBorder="1" applyAlignment="1">
      <alignment horizontal="centerContinuous"/>
    </xf>
    <xf numFmtId="3" fontId="12" fillId="0" borderId="28" xfId="0" applyNumberFormat="1" applyFont="1" applyFill="1" applyBorder="1" applyAlignment="1">
      <alignment horizontal="centerContinuous"/>
    </xf>
    <xf numFmtId="0" fontId="13" fillId="0" borderId="0" xfId="0" applyFont="1" applyFill="1" applyBorder="1" applyAlignment="1"/>
    <xf numFmtId="0" fontId="11" fillId="0" borderId="58" xfId="0" applyFont="1" applyBorder="1"/>
    <xf numFmtId="0" fontId="7" fillId="0" borderId="13" xfId="0" applyFont="1" applyFill="1" applyBorder="1"/>
    <xf numFmtId="3" fontId="3" fillId="0" borderId="57" xfId="0" applyNumberFormat="1" applyFont="1" applyFill="1" applyBorder="1" applyAlignment="1">
      <alignment horizontal="centerContinuous"/>
    </xf>
    <xf numFmtId="164" fontId="20" fillId="0" borderId="0" xfId="1" applyNumberFormat="1" applyFont="1" applyAlignment="1">
      <alignment horizontal="center" wrapText="1"/>
    </xf>
    <xf numFmtId="164" fontId="22" fillId="0" borderId="0" xfId="1" applyNumberFormat="1" applyFont="1" applyAlignment="1">
      <alignment horizontal="center" wrapText="1"/>
    </xf>
    <xf numFmtId="0" fontId="11" fillId="0" borderId="59" xfId="0" applyFont="1" applyBorder="1"/>
    <xf numFmtId="171" fontId="11" fillId="0" borderId="0" xfId="0" applyNumberFormat="1" applyFont="1"/>
    <xf numFmtId="43" fontId="11" fillId="0" borderId="0" xfId="0" applyNumberFormat="1" applyFont="1"/>
    <xf numFmtId="0" fontId="11" fillId="0" borderId="53" xfId="0" applyFont="1" applyFill="1" applyBorder="1"/>
    <xf numFmtId="0" fontId="24" fillId="0" borderId="54" xfId="0" applyFont="1" applyFill="1" applyBorder="1"/>
    <xf numFmtId="0" fontId="11" fillId="0" borderId="62" xfId="0" applyFont="1" applyBorder="1"/>
    <xf numFmtId="0" fontId="11" fillId="0" borderId="62" xfId="0" applyFont="1" applyFill="1" applyBorder="1" applyAlignment="1">
      <alignment wrapText="1"/>
    </xf>
    <xf numFmtId="0" fontId="26" fillId="0" borderId="0" xfId="0" applyFont="1" applyFill="1" applyAlignment="1"/>
    <xf numFmtId="3" fontId="3" fillId="0" borderId="12" xfId="0" applyNumberFormat="1" applyFont="1" applyFill="1" applyBorder="1" applyAlignment="1">
      <alignment horizontal="centerContinuous"/>
    </xf>
    <xf numFmtId="3" fontId="3" fillId="0" borderId="63" xfId="0" applyNumberFormat="1" applyFont="1" applyFill="1" applyBorder="1" applyAlignment="1">
      <alignment horizontal="centerContinuous"/>
    </xf>
    <xf numFmtId="164" fontId="3" fillId="0" borderId="63" xfId="1" applyNumberFormat="1" applyFont="1" applyFill="1" applyBorder="1" applyAlignment="1">
      <alignment horizontal="centerContinuous"/>
    </xf>
    <xf numFmtId="164" fontId="22" fillId="0" borderId="0" xfId="1" applyNumberFormat="1" applyFont="1" applyFill="1" applyBorder="1"/>
    <xf numFmtId="0" fontId="11" fillId="0" borderId="0" xfId="0" applyFont="1" applyFill="1" applyBorder="1"/>
    <xf numFmtId="164" fontId="11" fillId="0" borderId="0" xfId="1" applyNumberFormat="1" applyFont="1" applyFill="1" applyBorder="1"/>
    <xf numFmtId="0" fontId="20" fillId="0" borderId="0" xfId="0" applyFont="1" applyFill="1" applyBorder="1"/>
    <xf numFmtId="164" fontId="20" fillId="0" borderId="0" xfId="1" applyNumberFormat="1" applyFont="1" applyFill="1" applyBorder="1"/>
    <xf numFmtId="0" fontId="27" fillId="0" borderId="0" xfId="0" applyFont="1"/>
    <xf numFmtId="0" fontId="27" fillId="0" borderId="0" xfId="0" applyFont="1" applyFill="1"/>
    <xf numFmtId="0" fontId="27" fillId="0" borderId="0" xfId="0" applyFont="1" applyFill="1" applyBorder="1"/>
    <xf numFmtId="0" fontId="8" fillId="0" borderId="35" xfId="0" applyFont="1" applyFill="1" applyBorder="1" applyAlignment="1">
      <alignment horizontal="center" wrapText="1"/>
    </xf>
    <xf numFmtId="0" fontId="8" fillId="0" borderId="34" xfId="0" applyFont="1" applyFill="1" applyBorder="1" applyAlignment="1">
      <alignment horizontal="center" wrapText="1"/>
    </xf>
    <xf numFmtId="0" fontId="9" fillId="0" borderId="33" xfId="0" applyFont="1" applyFill="1" applyBorder="1" applyAlignment="1">
      <alignment horizontal="center" wrapText="1"/>
    </xf>
    <xf numFmtId="0" fontId="9" fillId="0" borderId="30" xfId="0" applyFont="1" applyFill="1" applyBorder="1" applyAlignment="1">
      <alignment horizontal="center" wrapText="1"/>
    </xf>
    <xf numFmtId="169" fontId="28" fillId="0" borderId="0" xfId="0" applyNumberFormat="1" applyFont="1" applyFill="1" applyBorder="1" applyAlignment="1"/>
    <xf numFmtId="169" fontId="28" fillId="0" borderId="14" xfId="0" applyNumberFormat="1" applyFont="1" applyFill="1" applyBorder="1" applyAlignment="1"/>
    <xf numFmtId="169" fontId="29" fillId="0" borderId="20" xfId="0" applyNumberFormat="1" applyFont="1" applyFill="1" applyBorder="1" applyAlignment="1"/>
    <xf numFmtId="164" fontId="28" fillId="0" borderId="0" xfId="0" applyNumberFormat="1" applyFont="1" applyFill="1" applyBorder="1" applyAlignment="1"/>
    <xf numFmtId="164" fontId="28" fillId="0" borderId="14" xfId="0" applyNumberFormat="1" applyFont="1" applyFill="1" applyBorder="1" applyAlignment="1"/>
    <xf numFmtId="164" fontId="29" fillId="0" borderId="12" xfId="0" applyNumberFormat="1" applyFont="1" applyFill="1" applyBorder="1" applyAlignment="1"/>
    <xf numFmtId="164" fontId="8" fillId="0" borderId="37" xfId="0" applyNumberFormat="1" applyFont="1" applyFill="1" applyBorder="1" applyAlignment="1"/>
    <xf numFmtId="164" fontId="9" fillId="0" borderId="13" xfId="0" applyNumberFormat="1" applyFont="1" applyFill="1" applyBorder="1" applyAlignment="1"/>
    <xf numFmtId="164" fontId="9" fillId="0" borderId="22" xfId="0" applyNumberFormat="1" applyFont="1" applyFill="1" applyBorder="1" applyAlignment="1"/>
    <xf numFmtId="0" fontId="8" fillId="0" borderId="31" xfId="0" applyFont="1" applyFill="1" applyBorder="1" applyAlignment="1">
      <alignment horizontal="centerContinuous"/>
    </xf>
    <xf numFmtId="0" fontId="8" fillId="0" borderId="29" xfId="0" applyFont="1" applyFill="1" applyBorder="1" applyAlignment="1">
      <alignment horizontal="centerContinuous"/>
    </xf>
    <xf numFmtId="0" fontId="8" fillId="0" borderId="28" xfId="0" applyFont="1" applyFill="1" applyBorder="1" applyAlignment="1">
      <alignment horizontal="centerContinuous"/>
    </xf>
    <xf numFmtId="0" fontId="8" fillId="0" borderId="2" xfId="0" applyFont="1" applyFill="1" applyBorder="1" applyAlignment="1">
      <alignment horizontal="center"/>
    </xf>
    <xf numFmtId="165" fontId="8" fillId="0" borderId="14" xfId="0" applyNumberFormat="1" applyFont="1" applyFill="1" applyBorder="1" applyAlignment="1"/>
    <xf numFmtId="165" fontId="8" fillId="0" borderId="16" xfId="0" applyNumberFormat="1" applyFont="1" applyFill="1" applyBorder="1" applyAlignment="1"/>
    <xf numFmtId="165" fontId="9" fillId="0" borderId="19" xfId="0" applyNumberFormat="1" applyFont="1" applyFill="1" applyBorder="1" applyAlignment="1"/>
    <xf numFmtId="165" fontId="9" fillId="0" borderId="13" xfId="0" applyNumberFormat="1" applyFont="1" applyFill="1" applyBorder="1" applyAlignment="1"/>
    <xf numFmtId="169" fontId="9" fillId="0" borderId="19" xfId="0" applyNumberFormat="1" applyFont="1" applyFill="1" applyBorder="1" applyAlignment="1"/>
    <xf numFmtId="169" fontId="9" fillId="0" borderId="27" xfId="0" applyNumberFormat="1" applyFont="1" applyFill="1" applyBorder="1" applyAlignment="1"/>
    <xf numFmtId="0" fontId="8" fillId="0" borderId="38" xfId="0" applyFont="1" applyFill="1" applyBorder="1" applyAlignment="1">
      <alignment horizontal="centerContinuous"/>
    </xf>
    <xf numFmtId="0" fontId="8" fillId="0" borderId="4" xfId="0" applyFont="1" applyFill="1" applyBorder="1" applyAlignment="1">
      <alignment horizontal="centerContinuous"/>
    </xf>
    <xf numFmtId="0" fontId="9" fillId="0" borderId="1" xfId="0" applyFont="1" applyFill="1" applyBorder="1" applyAlignment="1">
      <alignment horizontal="centerContinuous"/>
    </xf>
    <xf numFmtId="0" fontId="8" fillId="0" borderId="3" xfId="0" applyFont="1" applyFill="1" applyBorder="1" applyAlignment="1">
      <alignment horizontal="centerContinuous"/>
    </xf>
    <xf numFmtId="0" fontId="8" fillId="0" borderId="7" xfId="0" applyFont="1" applyFill="1" applyBorder="1" applyAlignment="1">
      <alignment horizontal="centerContinuous"/>
    </xf>
    <xf numFmtId="0" fontId="8" fillId="0" borderId="10" xfId="0" applyFont="1" applyFill="1" applyBorder="1" applyAlignment="1">
      <alignment horizontal="centerContinuous"/>
    </xf>
    <xf numFmtId="0" fontId="8" fillId="0" borderId="9" xfId="0" applyFont="1" applyFill="1" applyBorder="1" applyAlignment="1">
      <alignment horizontal="centerContinuous"/>
    </xf>
    <xf numFmtId="0" fontId="9" fillId="0" borderId="45" xfId="0" applyFont="1" applyFill="1" applyBorder="1" applyAlignment="1">
      <alignment horizontal="centerContinuous"/>
    </xf>
    <xf numFmtId="0" fontId="9" fillId="0" borderId="34" xfId="0" applyFont="1" applyFill="1" applyBorder="1" applyAlignment="1">
      <alignment horizontal="centerContinuous"/>
    </xf>
    <xf numFmtId="0" fontId="8" fillId="0" borderId="34" xfId="0" applyFont="1" applyFill="1" applyBorder="1" applyAlignment="1">
      <alignment horizontal="centerContinuous"/>
    </xf>
    <xf numFmtId="0" fontId="8" fillId="0" borderId="30" xfId="0" applyFont="1" applyFill="1" applyBorder="1" applyAlignment="1">
      <alignment horizontal="centerContinuous"/>
    </xf>
    <xf numFmtId="0" fontId="8" fillId="0" borderId="32" xfId="0" applyFont="1" applyFill="1" applyBorder="1" applyAlignment="1">
      <alignment horizontal="center" wrapText="1"/>
    </xf>
    <xf numFmtId="0" fontId="8" fillId="0" borderId="33" xfId="0" applyFont="1" applyFill="1" applyBorder="1" applyAlignment="1">
      <alignment horizontal="center" wrapText="1"/>
    </xf>
    <xf numFmtId="0" fontId="9" fillId="0" borderId="32" xfId="0" applyFont="1" applyFill="1" applyBorder="1" applyAlignment="1">
      <alignment horizontal="center" wrapText="1"/>
    </xf>
    <xf numFmtId="0" fontId="9" fillId="0" borderId="35" xfId="0" applyFont="1" applyFill="1" applyBorder="1" applyAlignment="1">
      <alignment horizontal="center" wrapText="1"/>
    </xf>
    <xf numFmtId="0" fontId="9" fillId="0" borderId="34" xfId="0" applyFont="1" applyFill="1" applyBorder="1" applyAlignment="1">
      <alignment horizontal="center" wrapText="1"/>
    </xf>
    <xf numFmtId="165" fontId="8" fillId="0" borderId="11" xfId="0" applyNumberFormat="1" applyFont="1" applyFill="1" applyBorder="1" applyAlignment="1"/>
    <xf numFmtId="165" fontId="8" fillId="0" borderId="14" xfId="0" applyNumberFormat="1" applyFont="1" applyFill="1" applyBorder="1" applyAlignment="1">
      <alignment horizontal="center"/>
    </xf>
    <xf numFmtId="165" fontId="8" fillId="0" borderId="19" xfId="0" applyNumberFormat="1" applyFont="1" applyFill="1" applyBorder="1" applyAlignment="1">
      <alignment horizontal="center"/>
    </xf>
    <xf numFmtId="165" fontId="9" fillId="0" borderId="37" xfId="0" applyNumberFormat="1" applyFont="1" applyFill="1" applyBorder="1" applyAlignment="1"/>
    <xf numFmtId="165" fontId="9" fillId="0" borderId="14" xfId="0" applyNumberFormat="1" applyFont="1" applyFill="1" applyBorder="1" applyAlignment="1"/>
    <xf numFmtId="165" fontId="9" fillId="0" borderId="14" xfId="0" applyNumberFormat="1" applyFont="1" applyFill="1" applyBorder="1" applyAlignment="1">
      <alignment horizontal="center"/>
    </xf>
    <xf numFmtId="165" fontId="9" fillId="0" borderId="19" xfId="0" applyNumberFormat="1" applyFont="1" applyFill="1" applyBorder="1" applyAlignment="1">
      <alignment horizontal="center"/>
    </xf>
    <xf numFmtId="165" fontId="9" fillId="0" borderId="18" xfId="0" applyNumberFormat="1" applyFont="1" applyFill="1" applyBorder="1" applyAlignment="1"/>
    <xf numFmtId="169" fontId="9" fillId="0" borderId="12" xfId="0" applyNumberFormat="1" applyFont="1" applyFill="1" applyBorder="1" applyAlignment="1">
      <alignment horizontal="center"/>
    </xf>
    <xf numFmtId="169" fontId="8" fillId="0" borderId="11" xfId="0" applyNumberFormat="1" applyFont="1" applyFill="1" applyBorder="1" applyAlignment="1"/>
    <xf numFmtId="169" fontId="8" fillId="0" borderId="19" xfId="0" applyNumberFormat="1" applyFont="1" applyFill="1" applyBorder="1" applyAlignment="1">
      <alignment horizontal="center"/>
    </xf>
    <xf numFmtId="169" fontId="9" fillId="0" borderId="37" xfId="0" applyNumberFormat="1" applyFont="1" applyFill="1" applyBorder="1" applyAlignment="1"/>
    <xf numFmtId="169" fontId="9" fillId="0" borderId="14" xfId="0" applyNumberFormat="1" applyFont="1" applyFill="1" applyBorder="1" applyAlignment="1"/>
    <xf numFmtId="169" fontId="9" fillId="0" borderId="19" xfId="0" applyNumberFormat="1" applyFont="1" applyFill="1" applyBorder="1" applyAlignment="1">
      <alignment horizontal="center"/>
    </xf>
    <xf numFmtId="169" fontId="9" fillId="0" borderId="0" xfId="0" applyNumberFormat="1" applyFont="1" applyFill="1" applyBorder="1" applyAlignment="1"/>
    <xf numFmtId="169" fontId="8" fillId="0" borderId="19" xfId="0" applyNumberFormat="1" applyFont="1" applyFill="1" applyBorder="1" applyAlignment="1"/>
    <xf numFmtId="169" fontId="8" fillId="0" borderId="37" xfId="0" applyNumberFormat="1" applyFont="1" applyFill="1" applyBorder="1" applyAlignment="1"/>
    <xf numFmtId="169" fontId="8" fillId="0" borderId="26" xfId="0" applyNumberFormat="1" applyFont="1" applyFill="1" applyBorder="1" applyAlignment="1"/>
    <xf numFmtId="169" fontId="8" fillId="0" borderId="41" xfId="0" applyNumberFormat="1" applyFont="1" applyFill="1" applyBorder="1" applyAlignment="1"/>
    <xf numFmtId="169" fontId="8" fillId="0" borderId="27" xfId="0" applyNumberFormat="1" applyFont="1" applyFill="1" applyBorder="1" applyAlignment="1"/>
    <xf numFmtId="169" fontId="9" fillId="0" borderId="41" xfId="0" applyNumberFormat="1" applyFont="1" applyFill="1" applyBorder="1" applyAlignment="1"/>
    <xf numFmtId="169" fontId="9" fillId="0" borderId="23" xfId="0" applyNumberFormat="1" applyFont="1" applyFill="1" applyBorder="1" applyAlignment="1"/>
    <xf numFmtId="169" fontId="9" fillId="0" borderId="25" xfId="0" applyNumberFormat="1" applyFont="1" applyFill="1" applyBorder="1" applyAlignment="1"/>
    <xf numFmtId="164" fontId="8" fillId="0" borderId="0" xfId="0" applyNumberFormat="1" applyFont="1" applyFill="1" applyBorder="1" applyAlignment="1"/>
    <xf numFmtId="164" fontId="9" fillId="0" borderId="20" xfId="0" applyNumberFormat="1" applyFont="1" applyFill="1" applyBorder="1" applyAlignment="1"/>
    <xf numFmtId="164" fontId="8" fillId="0" borderId="25" xfId="0" applyNumberFormat="1" applyFont="1" applyFill="1" applyBorder="1" applyAlignment="1"/>
    <xf numFmtId="0" fontId="30" fillId="0" borderId="0" xfId="0" applyFont="1"/>
    <xf numFmtId="0" fontId="30" fillId="0" borderId="0" xfId="0" applyFont="1" applyFill="1"/>
    <xf numFmtId="0" fontId="31" fillId="0" borderId="0" xfId="0" applyFont="1"/>
    <xf numFmtId="0" fontId="32" fillId="0" borderId="0" xfId="0" applyFont="1"/>
    <xf numFmtId="0" fontId="33" fillId="0" borderId="0" xfId="0" applyFont="1"/>
    <xf numFmtId="0" fontId="35" fillId="0" borderId="0" xfId="0" applyFont="1" applyAlignment="1">
      <alignment horizontal="centerContinuous"/>
    </xf>
    <xf numFmtId="0" fontId="31" fillId="0" borderId="0" xfId="0" applyFont="1" applyAlignment="1">
      <alignment horizontal="centerContinuous"/>
    </xf>
    <xf numFmtId="0" fontId="31" fillId="0" borderId="0" xfId="0" applyFont="1" applyFill="1"/>
    <xf numFmtId="0" fontId="37" fillId="0" borderId="0" xfId="0" applyFont="1" applyFill="1" applyAlignment="1"/>
    <xf numFmtId="0" fontId="38" fillId="0" borderId="0" xfId="0" applyFont="1"/>
    <xf numFmtId="0" fontId="31" fillId="0" borderId="0" xfId="0" applyFont="1" applyBorder="1" applyAlignment="1">
      <alignment horizontal="center"/>
    </xf>
    <xf numFmtId="0" fontId="30" fillId="0" borderId="0" xfId="0" applyFont="1" applyFill="1" applyAlignment="1">
      <alignment horizontal="left" indent="1"/>
    </xf>
    <xf numFmtId="0" fontId="34" fillId="0" borderId="0" xfId="0" applyFont="1" applyFill="1" applyAlignment="1"/>
    <xf numFmtId="0" fontId="31" fillId="0" borderId="0" xfId="0" applyFont="1" applyFill="1" applyAlignment="1"/>
    <xf numFmtId="0" fontId="32" fillId="0" borderId="0" xfId="0" applyFont="1" applyFill="1" applyAlignment="1">
      <alignment horizontal="right"/>
    </xf>
    <xf numFmtId="0" fontId="36" fillId="0" borderId="0" xfId="0" applyFont="1" applyFill="1"/>
    <xf numFmtId="0" fontId="31" fillId="0" borderId="0" xfId="0" applyFont="1" applyFill="1" applyAlignment="1">
      <alignment horizontal="centerContinuous"/>
    </xf>
    <xf numFmtId="0" fontId="40" fillId="0" borderId="0" xfId="0" applyFont="1" applyAlignment="1">
      <alignment horizontal="centerContinuous"/>
    </xf>
    <xf numFmtId="0" fontId="41" fillId="0" borderId="0" xfId="0" applyFont="1" applyFill="1" applyAlignment="1">
      <alignment horizontal="centerContinuous"/>
    </xf>
    <xf numFmtId="0" fontId="23" fillId="0" borderId="46" xfId="0" applyFont="1" applyBorder="1" applyAlignment="1">
      <alignment horizontal="center"/>
    </xf>
    <xf numFmtId="0" fontId="42" fillId="0" borderId="0" xfId="0" applyFont="1"/>
    <xf numFmtId="0" fontId="9" fillId="0" borderId="8" xfId="0" applyFont="1" applyFill="1" applyBorder="1" applyAlignment="1">
      <alignment horizontal="center" wrapText="1"/>
    </xf>
    <xf numFmtId="0" fontId="43" fillId="0" borderId="0" xfId="0" applyFont="1"/>
    <xf numFmtId="0" fontId="31" fillId="0" borderId="0" xfId="0" applyFont="1" applyAlignment="1">
      <alignment horizontal="center"/>
    </xf>
    <xf numFmtId="0" fontId="39" fillId="0" borderId="0" xfId="0" applyFont="1"/>
    <xf numFmtId="175" fontId="30" fillId="2" borderId="60" xfId="0" applyNumberFormat="1" applyFont="1" applyFill="1" applyBorder="1"/>
    <xf numFmtId="174" fontId="30" fillId="2" borderId="61" xfId="0" applyNumberFormat="1" applyFont="1" applyFill="1" applyBorder="1"/>
    <xf numFmtId="0" fontId="30" fillId="0" borderId="0" xfId="0" quotePrefix="1" applyFont="1"/>
    <xf numFmtId="0" fontId="33" fillId="0" borderId="47" xfId="0" applyFont="1" applyBorder="1" applyAlignment="1">
      <alignment horizontal="left" indent="1"/>
    </xf>
    <xf numFmtId="0" fontId="30" fillId="0" borderId="48" xfId="0" applyFont="1" applyBorder="1"/>
    <xf numFmtId="175" fontId="30" fillId="0" borderId="47" xfId="0" applyNumberFormat="1" applyFont="1" applyBorder="1"/>
    <xf numFmtId="174" fontId="30" fillId="0" borderId="48" xfId="0" applyNumberFormat="1" applyFont="1" applyBorder="1"/>
    <xf numFmtId="175" fontId="30" fillId="0" borderId="49" xfId="0" applyNumberFormat="1" applyFont="1" applyBorder="1"/>
    <xf numFmtId="174" fontId="30" fillId="0" borderId="50" xfId="0" applyNumberFormat="1" applyFont="1" applyBorder="1"/>
    <xf numFmtId="175" fontId="23" fillId="0" borderId="47" xfId="0" applyNumberFormat="1" applyFont="1" applyBorder="1"/>
    <xf numFmtId="174" fontId="23" fillId="0" borderId="48" xfId="0" applyNumberFormat="1" applyFont="1" applyBorder="1"/>
    <xf numFmtId="0" fontId="30" fillId="0" borderId="47" xfId="0" applyFont="1" applyBorder="1"/>
    <xf numFmtId="175" fontId="30" fillId="2" borderId="47" xfId="0" applyNumberFormat="1" applyFont="1" applyFill="1" applyBorder="1"/>
    <xf numFmtId="174" fontId="30" fillId="2" borderId="48" xfId="0" applyNumberFormat="1" applyFont="1" applyFill="1" applyBorder="1"/>
    <xf numFmtId="175" fontId="23" fillId="0" borderId="49" xfId="0" applyNumberFormat="1" applyFont="1" applyBorder="1"/>
    <xf numFmtId="174" fontId="23" fillId="0" borderId="50" xfId="0" applyNumberFormat="1" applyFont="1" applyBorder="1"/>
    <xf numFmtId="0" fontId="44" fillId="0" borderId="0" xfId="0" applyFont="1" applyFill="1"/>
    <xf numFmtId="0" fontId="33" fillId="0" borderId="0" xfId="0" applyFont="1" applyFill="1"/>
    <xf numFmtId="0" fontId="47" fillId="0" borderId="0" xfId="0" applyFont="1"/>
    <xf numFmtId="0" fontId="48" fillId="0" borderId="0" xfId="0" applyFont="1" applyFill="1" applyBorder="1" applyAlignment="1">
      <alignment horizontal="center" wrapText="1"/>
    </xf>
    <xf numFmtId="0" fontId="47" fillId="0" borderId="0" xfId="0" applyFont="1" applyBorder="1"/>
    <xf numFmtId="0" fontId="51" fillId="0" borderId="0" xfId="0" applyFont="1"/>
    <xf numFmtId="0" fontId="52" fillId="0" borderId="0" xfId="0" applyFont="1"/>
    <xf numFmtId="0" fontId="52" fillId="0" borderId="0" xfId="0" applyFont="1" applyFill="1"/>
    <xf numFmtId="0" fontId="53" fillId="0" borderId="0" xfId="0" applyFont="1" applyFill="1"/>
    <xf numFmtId="0" fontId="54" fillId="0" borderId="0" xfId="0" applyFont="1" applyFill="1" applyAlignment="1">
      <alignment horizontal="right"/>
    </xf>
    <xf numFmtId="0" fontId="47" fillId="0" borderId="0" xfId="0" applyFont="1" applyFill="1"/>
    <xf numFmtId="0" fontId="49" fillId="0" borderId="0" xfId="0" applyFont="1" applyFill="1" applyBorder="1"/>
    <xf numFmtId="2" fontId="49" fillId="0" borderId="0" xfId="0" applyNumberFormat="1" applyFont="1" applyFill="1" applyBorder="1"/>
    <xf numFmtId="0" fontId="45" fillId="0" borderId="0" xfId="0" applyFont="1" applyBorder="1"/>
    <xf numFmtId="0" fontId="46" fillId="0" borderId="0" xfId="0" applyFont="1" applyBorder="1"/>
    <xf numFmtId="0" fontId="50" fillId="0" borderId="0" xfId="0" applyFont="1" applyFill="1" applyBorder="1"/>
    <xf numFmtId="0" fontId="49" fillId="0" borderId="0" xfId="0" applyFont="1" applyBorder="1"/>
    <xf numFmtId="0" fontId="50" fillId="0" borderId="0" xfId="0" applyFont="1" applyBorder="1"/>
    <xf numFmtId="0" fontId="47" fillId="0" borderId="0" xfId="0" applyFont="1" applyFill="1" applyBorder="1"/>
    <xf numFmtId="0" fontId="49" fillId="0" borderId="0" xfId="0" applyFont="1" applyFill="1" applyBorder="1" applyAlignment="1">
      <alignment horizontal="right"/>
    </xf>
    <xf numFmtId="0" fontId="55" fillId="0" borderId="0" xfId="0" applyFont="1" applyFill="1" applyAlignment="1"/>
    <xf numFmtId="0" fontId="55" fillId="0" borderId="0" xfId="0" quotePrefix="1" applyFont="1" applyFill="1" applyAlignment="1"/>
    <xf numFmtId="0" fontId="25" fillId="0" borderId="54" xfId="0" applyFont="1" applyBorder="1" applyAlignment="1">
      <alignment horizontal="left" vertical="center" wrapText="1"/>
    </xf>
    <xf numFmtId="0" fontId="25" fillId="0" borderId="53" xfId="0" applyFont="1" applyBorder="1" applyAlignment="1">
      <alignment horizontal="left" vertical="center" wrapText="1"/>
    </xf>
    <xf numFmtId="0" fontId="25" fillId="0" borderId="54" xfId="0" applyFont="1" applyBorder="1" applyAlignment="1">
      <alignment horizontal="left" wrapText="1"/>
    </xf>
    <xf numFmtId="0" fontId="25" fillId="0" borderId="53" xfId="0" applyFont="1" applyBorder="1" applyAlignment="1">
      <alignment horizontal="left" wrapText="1"/>
    </xf>
    <xf numFmtId="0" fontId="20" fillId="0" borderId="54" xfId="0" applyFont="1" applyBorder="1" applyAlignment="1">
      <alignment horizontal="left" wrapText="1"/>
    </xf>
    <xf numFmtId="0" fontId="3" fillId="0" borderId="54" xfId="0" applyFont="1" applyBorder="1" applyAlignment="1">
      <alignment horizontal="left" wrapText="1"/>
    </xf>
  </cellXfs>
  <cellStyles count="2">
    <cellStyle name="Normal" xfId="0" builtinId="0"/>
    <cellStyle name="Percent" xfId="1" builtinId="5"/>
  </cellStyles>
  <dxfs count="69">
    <dxf>
      <font>
        <strike val="0"/>
        <color rgb="FFFF0000"/>
      </font>
    </dxf>
    <dxf>
      <font>
        <strike val="0"/>
        <color rgb="FFFF0000"/>
      </font>
    </dxf>
    <dxf>
      <font>
        <strike val="0"/>
        <color theme="3" tint="-0.24994659260841701"/>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theme="3" tint="-0.24994659260841701"/>
      </font>
    </dxf>
    <dxf>
      <font>
        <strike val="0"/>
        <color rgb="FFFF0000"/>
      </font>
    </dxf>
    <dxf>
      <font>
        <strike val="0"/>
        <color rgb="FFFF0000"/>
      </font>
    </dxf>
    <dxf>
      <font>
        <strike val="0"/>
        <color rgb="FFFF0000"/>
      </font>
    </dxf>
    <dxf>
      <font>
        <strike val="0"/>
        <color rgb="FFFF0000"/>
      </font>
    </dxf>
    <dxf>
      <font>
        <strike val="0"/>
        <color rgb="FFFF0000"/>
      </font>
    </dxf>
    <dxf>
      <font>
        <strike val="0"/>
        <color theme="3" tint="-0.24994659260841701"/>
      </font>
    </dxf>
    <dxf>
      <font>
        <strike val="0"/>
        <color rgb="FFFF0000"/>
      </font>
    </dxf>
    <dxf>
      <font>
        <color rgb="FF9C0006"/>
      </font>
    </dxf>
    <dxf>
      <font>
        <color rgb="FFFF0000"/>
      </font>
    </dxf>
    <dxf>
      <font>
        <color rgb="FF9C0006"/>
      </font>
    </dxf>
    <dxf>
      <font>
        <color rgb="FFFF0000"/>
      </font>
    </dxf>
    <dxf>
      <font>
        <color rgb="FF9C0006"/>
      </font>
    </dxf>
    <dxf>
      <font>
        <color rgb="FFFF0000"/>
      </font>
    </dxf>
    <dxf>
      <font>
        <color rgb="FF9C0006"/>
      </font>
    </dxf>
    <dxf>
      <font>
        <color rgb="FFFF0000"/>
      </font>
    </dxf>
    <dxf>
      <font>
        <color rgb="FF9C0006"/>
      </font>
    </dxf>
    <dxf>
      <font>
        <color rgb="FFFF0000"/>
      </font>
    </dxf>
    <dxf>
      <font>
        <strike val="0"/>
        <color rgb="FFFF0000"/>
      </font>
    </dxf>
    <dxf>
      <font>
        <strike val="0"/>
        <color rgb="FFFF0000"/>
      </font>
      <fill>
        <patternFill patternType="none">
          <bgColor auto="1"/>
        </patternFill>
      </fill>
    </dxf>
    <dxf>
      <font>
        <strike val="0"/>
        <color rgb="FFFF0000"/>
      </font>
    </dxf>
    <dxf>
      <font>
        <strike val="0"/>
        <color rgb="FFFF0000"/>
      </font>
      <fill>
        <patternFill patternType="none">
          <bgColor auto="1"/>
        </patternFill>
      </fill>
    </dxf>
    <dxf>
      <font>
        <strike val="0"/>
        <color rgb="FFFF0000"/>
      </font>
      <fill>
        <patternFill patternType="none">
          <bgColor auto="1"/>
        </patternFill>
      </fill>
    </dxf>
    <dxf>
      <font>
        <strike val="0"/>
        <color rgb="FFFF0000"/>
      </font>
    </dxf>
    <dxf>
      <font>
        <strike val="0"/>
        <color rgb="FFFF0000"/>
      </font>
      <fill>
        <patternFill patternType="none">
          <bgColor auto="1"/>
        </patternFill>
      </fill>
    </dxf>
    <dxf>
      <font>
        <strike val="0"/>
        <color rgb="FFFF0000"/>
      </font>
    </dxf>
    <dxf>
      <font>
        <strike val="0"/>
        <color rgb="FFFF0000"/>
      </font>
      <fill>
        <patternFill patternType="none">
          <bgColor auto="1"/>
        </patternFill>
      </fill>
    </dxf>
    <dxf>
      <font>
        <strike val="0"/>
        <color rgb="FFFF0000"/>
      </font>
    </dxf>
    <dxf>
      <font>
        <strike val="0"/>
        <color rgb="FFFF0000"/>
      </font>
      <fill>
        <patternFill patternType="none">
          <bgColor auto="1"/>
        </patternFill>
      </fill>
    </dxf>
    <dxf>
      <font>
        <strike val="0"/>
        <color rgb="FFFF0000"/>
      </font>
    </dxf>
    <dxf>
      <font>
        <strike val="0"/>
        <color rgb="FFFF0000"/>
      </font>
    </dxf>
    <dxf>
      <font>
        <strike val="0"/>
        <color rgb="FFFF0000"/>
      </font>
      <fill>
        <patternFill patternType="none">
          <bgColor auto="1"/>
        </patternFill>
      </fill>
    </dxf>
    <dxf>
      <font>
        <strike val="0"/>
        <color rgb="FFFF0000"/>
      </font>
      <fill>
        <patternFill patternType="none">
          <bgColor auto="1"/>
        </patternFill>
      </fill>
    </dxf>
    <dxf>
      <font>
        <strike val="0"/>
        <color rgb="FFFF0000"/>
      </font>
      <fill>
        <patternFill patternType="none">
          <bgColor auto="1"/>
        </patternFill>
      </fill>
    </dxf>
    <dxf>
      <font>
        <strike val="0"/>
        <color rgb="FFFF0000"/>
      </font>
      <fill>
        <patternFill patternType="none">
          <bgColor auto="1"/>
        </patternFill>
      </fill>
    </dxf>
    <dxf>
      <font>
        <strike val="0"/>
        <color rgb="FFFF0000"/>
      </font>
      <fill>
        <patternFill patternType="none">
          <bgColor auto="1"/>
        </patternFill>
      </fill>
    </dxf>
    <dxf>
      <font>
        <strike val="0"/>
        <color rgb="FFFF0000"/>
      </font>
      <fill>
        <patternFill patternType="none">
          <bgColor auto="1"/>
        </patternFill>
      </fill>
    </dxf>
    <dxf>
      <font>
        <strike val="0"/>
        <color rgb="FFFF0000"/>
      </font>
      <fill>
        <patternFill patternType="none">
          <bgColor auto="1"/>
        </patternFill>
      </fill>
    </dxf>
    <dxf>
      <font>
        <strike val="0"/>
        <color rgb="FFFF0000"/>
      </font>
      <fill>
        <patternFill patternType="none">
          <bgColor auto="1"/>
        </patternFill>
      </fill>
    </dxf>
    <dxf>
      <font>
        <strike val="0"/>
        <color rgb="FFFF0000"/>
      </font>
      <fill>
        <patternFill patternType="none">
          <bgColor auto="1"/>
        </patternFill>
      </fill>
    </dxf>
    <dxf>
      <font>
        <strike val="0"/>
        <color rgb="FFFF0000"/>
      </font>
      <fill>
        <patternFill patternType="none">
          <bgColor auto="1"/>
        </patternFill>
      </fill>
    </dxf>
    <dxf>
      <font>
        <strike val="0"/>
        <color rgb="FFFF0000"/>
      </font>
      <fill>
        <patternFill patternType="none">
          <bgColor auto="1"/>
        </patternFill>
      </fill>
    </dxf>
    <dxf>
      <font>
        <strike val="0"/>
        <color rgb="FFFF0000"/>
      </font>
      <fill>
        <patternFill patternType="none">
          <bgColor auto="1"/>
        </patternFill>
      </fill>
    </dxf>
    <dxf>
      <font>
        <strike val="0"/>
        <color rgb="FFFF0000"/>
      </font>
      <fill>
        <patternFill patternType="none">
          <bgColor auto="1"/>
        </patternFill>
      </fill>
    </dxf>
    <dxf>
      <font>
        <strike val="0"/>
        <color rgb="FFFF0000"/>
      </font>
      <fill>
        <patternFill patternType="none">
          <bgColor auto="1"/>
        </patternFill>
      </fill>
    </dxf>
    <dxf>
      <font>
        <strike val="0"/>
        <color rgb="FFFF0000"/>
      </font>
      <fill>
        <patternFill patternType="none">
          <bgColor auto="1"/>
        </patternFill>
      </fill>
    </dxf>
    <dxf>
      <font>
        <strike val="0"/>
        <color rgb="FFFF0000"/>
      </font>
      <fill>
        <patternFill patternType="none">
          <bgColor auto="1"/>
        </patternFill>
      </fill>
    </dxf>
    <dxf>
      <font>
        <strike val="0"/>
        <color rgb="FFFF0000"/>
      </font>
      <fill>
        <patternFill patternType="none">
          <bgColor auto="1"/>
        </patternFill>
      </fill>
    </dxf>
    <dxf>
      <font>
        <strike val="0"/>
        <color rgb="FFFF0000"/>
      </font>
      <fill>
        <patternFill patternType="none">
          <bgColor auto="1"/>
        </patternFill>
      </fill>
    </dxf>
    <dxf>
      <font>
        <strike val="0"/>
        <color rgb="FFFF0000"/>
      </font>
      <fill>
        <patternFill patternType="none">
          <bgColor auto="1"/>
        </patternFill>
      </fill>
    </dxf>
    <dxf>
      <font>
        <strike val="0"/>
        <color rgb="FFFF0000"/>
      </font>
      <fill>
        <patternFill patternType="none">
          <bgColor auto="1"/>
        </patternFill>
      </fill>
    </dxf>
    <dxf>
      <font>
        <strike val="0"/>
        <color rgb="FFFF0000"/>
      </font>
      <fill>
        <patternFill patternType="none">
          <bgColor auto="1"/>
        </patternFill>
      </fill>
    </dxf>
    <dxf>
      <font>
        <strike val="0"/>
        <color rgb="FFFF0000"/>
      </font>
      <fill>
        <patternFill patternType="none">
          <bgColor auto="1"/>
        </patternFill>
      </fill>
    </dxf>
    <dxf>
      <font>
        <strike val="0"/>
        <color rgb="FFFF0000"/>
      </font>
      <fill>
        <patternFill patternType="none">
          <bgColor auto="1"/>
        </patternFill>
      </fill>
    </dxf>
    <dxf>
      <font>
        <strike val="0"/>
        <color rgb="FFFF0000"/>
      </font>
      <fill>
        <patternFill patternType="none">
          <bgColor auto="1"/>
        </patternFill>
      </fill>
    </dxf>
  </dxfs>
  <tableStyles count="0" defaultTableStyle="TableStyleMedium2" defaultPivotStyle="PivotStyleLight16"/>
  <colors>
    <mruColors>
      <color rgb="FF993794"/>
      <color rgb="FF008E40"/>
      <color rgb="FFAF0000"/>
      <color rgb="FF2C6A72"/>
      <color rgb="FF36848E"/>
      <color rgb="FF950F65"/>
      <color rgb="FF9F1B05"/>
      <color rgb="FF964871"/>
      <color rgb="FF920000"/>
      <color rgb="FFA42C8A"/>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Real NYC</a:t>
            </a:r>
            <a:r>
              <a:rPr lang="en-US" baseline="0"/>
              <a:t> Gross Taxable Resources</a:t>
            </a:r>
            <a:endParaRPr lang="en-US"/>
          </a:p>
        </c:rich>
      </c:tx>
      <c:overlay val="0"/>
    </c:title>
    <c:autoTitleDeleted val="0"/>
    <c:plotArea>
      <c:layout/>
      <c:areaChart>
        <c:grouping val="stacked"/>
        <c:varyColors val="0"/>
        <c:ser>
          <c:idx val="1"/>
          <c:order val="0"/>
          <c:tx>
            <c:strRef>
              <c:f>'F1'!$C$46</c:f>
              <c:strCache>
                <c:ptCount val="1"/>
                <c:pt idx="0">
                  <c:v>Resident Personal Income (PI)</c:v>
                </c:pt>
              </c:strCache>
            </c:strRef>
          </c:tx>
          <c:spPr>
            <a:pattFill prst="pct70">
              <a:fgClr>
                <a:schemeClr val="accent1"/>
              </a:fgClr>
              <a:bgClr>
                <a:schemeClr val="bg1"/>
              </a:bgClr>
            </a:pattFill>
            <a:ln w="12700">
              <a:noFill/>
            </a:ln>
          </c:spPr>
          <c:cat>
            <c:numRef>
              <c:f>'F1'!$B$47:$B$135</c:f>
              <c:numCache>
                <c:formatCode>General</c:formatCode>
                <c:ptCount val="89"/>
                <c:pt idx="0">
                  <c:v>1929</c:v>
                </c:pt>
                <c:pt idx="1">
                  <c:v>1930</c:v>
                </c:pt>
                <c:pt idx="2">
                  <c:v>1931</c:v>
                </c:pt>
                <c:pt idx="3">
                  <c:v>1932</c:v>
                </c:pt>
                <c:pt idx="4">
                  <c:v>1933</c:v>
                </c:pt>
                <c:pt idx="5">
                  <c:v>1934</c:v>
                </c:pt>
                <c:pt idx="6">
                  <c:v>1935</c:v>
                </c:pt>
                <c:pt idx="7">
                  <c:v>1936</c:v>
                </c:pt>
                <c:pt idx="8">
                  <c:v>1937</c:v>
                </c:pt>
                <c:pt idx="9">
                  <c:v>1938</c:v>
                </c:pt>
                <c:pt idx="10">
                  <c:v>1939</c:v>
                </c:pt>
                <c:pt idx="11">
                  <c:v>1940</c:v>
                </c:pt>
                <c:pt idx="12">
                  <c:v>1941</c:v>
                </c:pt>
                <c:pt idx="13">
                  <c:v>1942</c:v>
                </c:pt>
                <c:pt idx="14">
                  <c:v>1943</c:v>
                </c:pt>
                <c:pt idx="15">
                  <c:v>1944</c:v>
                </c:pt>
                <c:pt idx="16">
                  <c:v>1945</c:v>
                </c:pt>
                <c:pt idx="17">
                  <c:v>1946</c:v>
                </c:pt>
                <c:pt idx="18">
                  <c:v>1947</c:v>
                </c:pt>
                <c:pt idx="19">
                  <c:v>1948</c:v>
                </c:pt>
                <c:pt idx="20">
                  <c:v>1949</c:v>
                </c:pt>
                <c:pt idx="21">
                  <c:v>1950</c:v>
                </c:pt>
                <c:pt idx="22">
                  <c:v>1951</c:v>
                </c:pt>
                <c:pt idx="23">
                  <c:v>1952</c:v>
                </c:pt>
                <c:pt idx="24">
                  <c:v>1953</c:v>
                </c:pt>
                <c:pt idx="25">
                  <c:v>1954</c:v>
                </c:pt>
                <c:pt idx="26">
                  <c:v>1955</c:v>
                </c:pt>
                <c:pt idx="27">
                  <c:v>1956</c:v>
                </c:pt>
                <c:pt idx="28">
                  <c:v>1957</c:v>
                </c:pt>
                <c:pt idx="29">
                  <c:v>1958</c:v>
                </c:pt>
                <c:pt idx="30">
                  <c:v>1959</c:v>
                </c:pt>
                <c:pt idx="31">
                  <c:v>1960</c:v>
                </c:pt>
                <c:pt idx="32">
                  <c:v>1961</c:v>
                </c:pt>
                <c:pt idx="33">
                  <c:v>1962</c:v>
                </c:pt>
                <c:pt idx="34">
                  <c:v>1963</c:v>
                </c:pt>
                <c:pt idx="35">
                  <c:v>1964</c:v>
                </c:pt>
                <c:pt idx="36">
                  <c:v>1965</c:v>
                </c:pt>
                <c:pt idx="37">
                  <c:v>1966</c:v>
                </c:pt>
                <c:pt idx="38">
                  <c:v>1967</c:v>
                </c:pt>
                <c:pt idx="39">
                  <c:v>1968</c:v>
                </c:pt>
                <c:pt idx="40">
                  <c:v>1969</c:v>
                </c:pt>
                <c:pt idx="41">
                  <c:v>1970</c:v>
                </c:pt>
                <c:pt idx="42">
                  <c:v>1971</c:v>
                </c:pt>
                <c:pt idx="43">
                  <c:v>1972</c:v>
                </c:pt>
                <c:pt idx="44">
                  <c:v>1973</c:v>
                </c:pt>
                <c:pt idx="45">
                  <c:v>1974</c:v>
                </c:pt>
                <c:pt idx="46">
                  <c:v>1975</c:v>
                </c:pt>
                <c:pt idx="47">
                  <c:v>1976</c:v>
                </c:pt>
                <c:pt idx="48">
                  <c:v>1977</c:v>
                </c:pt>
                <c:pt idx="49">
                  <c:v>1978</c:v>
                </c:pt>
                <c:pt idx="50">
                  <c:v>1979</c:v>
                </c:pt>
                <c:pt idx="51">
                  <c:v>1980</c:v>
                </c:pt>
                <c:pt idx="52">
                  <c:v>1981</c:v>
                </c:pt>
                <c:pt idx="53">
                  <c:v>1982</c:v>
                </c:pt>
                <c:pt idx="54">
                  <c:v>1983</c:v>
                </c:pt>
                <c:pt idx="55">
                  <c:v>1984</c:v>
                </c:pt>
                <c:pt idx="56">
                  <c:v>1985</c:v>
                </c:pt>
                <c:pt idx="57">
                  <c:v>1986</c:v>
                </c:pt>
                <c:pt idx="58">
                  <c:v>1987</c:v>
                </c:pt>
                <c:pt idx="59">
                  <c:v>1988</c:v>
                </c:pt>
                <c:pt idx="60">
                  <c:v>1989</c:v>
                </c:pt>
                <c:pt idx="61">
                  <c:v>1990</c:v>
                </c:pt>
                <c:pt idx="62">
                  <c:v>1991</c:v>
                </c:pt>
                <c:pt idx="63">
                  <c:v>1992</c:v>
                </c:pt>
                <c:pt idx="64">
                  <c:v>1993</c:v>
                </c:pt>
                <c:pt idx="65">
                  <c:v>1994</c:v>
                </c:pt>
                <c:pt idx="66">
                  <c:v>1995</c:v>
                </c:pt>
                <c:pt idx="67">
                  <c:v>1996</c:v>
                </c:pt>
                <c:pt idx="68">
                  <c:v>1997</c:v>
                </c:pt>
                <c:pt idx="69">
                  <c:v>1998</c:v>
                </c:pt>
                <c:pt idx="70">
                  <c:v>1999</c:v>
                </c:pt>
                <c:pt idx="71">
                  <c:v>2000</c:v>
                </c:pt>
                <c:pt idx="72">
                  <c:v>2001</c:v>
                </c:pt>
                <c:pt idx="73">
                  <c:v>2002</c:v>
                </c:pt>
                <c:pt idx="74">
                  <c:v>2003</c:v>
                </c:pt>
                <c:pt idx="75">
                  <c:v>2004</c:v>
                </c:pt>
                <c:pt idx="76">
                  <c:v>2005</c:v>
                </c:pt>
                <c:pt idx="77">
                  <c:v>2006</c:v>
                </c:pt>
                <c:pt idx="78">
                  <c:v>2007</c:v>
                </c:pt>
                <c:pt idx="79">
                  <c:v>2008</c:v>
                </c:pt>
                <c:pt idx="80">
                  <c:v>2009</c:v>
                </c:pt>
                <c:pt idx="81">
                  <c:v>2010</c:v>
                </c:pt>
                <c:pt idx="82">
                  <c:v>2011</c:v>
                </c:pt>
                <c:pt idx="83">
                  <c:v>2012</c:v>
                </c:pt>
                <c:pt idx="84">
                  <c:v>2013</c:v>
                </c:pt>
                <c:pt idx="85">
                  <c:v>2014</c:v>
                </c:pt>
                <c:pt idx="86">
                  <c:v>2015</c:v>
                </c:pt>
                <c:pt idx="87">
                  <c:v>2016</c:v>
                </c:pt>
                <c:pt idx="88">
                  <c:v>2017</c:v>
                </c:pt>
              </c:numCache>
            </c:numRef>
          </c:cat>
          <c:val>
            <c:numRef>
              <c:f>'F1'!$C$47:$C$135</c:f>
              <c:numCache>
                <c:formatCode>General</c:formatCode>
                <c:ptCount val="89"/>
                <c:pt idx="0">
                  <c:v>103975.71491528688</c:v>
                </c:pt>
                <c:pt idx="1">
                  <c:v>102095.95290475475</c:v>
                </c:pt>
                <c:pt idx="2">
                  <c:v>95981.607594269444</c:v>
                </c:pt>
                <c:pt idx="3">
                  <c:v>84369.775248260019</c:v>
                </c:pt>
                <c:pt idx="4">
                  <c:v>80085.115811671887</c:v>
                </c:pt>
                <c:pt idx="5">
                  <c:v>81425.935026411898</c:v>
                </c:pt>
                <c:pt idx="6">
                  <c:v>84925.222580684785</c:v>
                </c:pt>
                <c:pt idx="7">
                  <c:v>94998.276244294873</c:v>
                </c:pt>
                <c:pt idx="8">
                  <c:v>96852.99730209136</c:v>
                </c:pt>
                <c:pt idx="9">
                  <c:v>90282.209323153569</c:v>
                </c:pt>
                <c:pt idx="10">
                  <c:v>94108.853460910046</c:v>
                </c:pt>
                <c:pt idx="11">
                  <c:v>95763.183357880116</c:v>
                </c:pt>
                <c:pt idx="12">
                  <c:v>99425.558511556723</c:v>
                </c:pt>
                <c:pt idx="13">
                  <c:v>105399.25128813362</c:v>
                </c:pt>
                <c:pt idx="14">
                  <c:v>114877.54475579377</c:v>
                </c:pt>
                <c:pt idx="15">
                  <c:v>124167.50979616038</c:v>
                </c:pt>
                <c:pt idx="16">
                  <c:v>127687.14443892648</c:v>
                </c:pt>
                <c:pt idx="17">
                  <c:v>123684.94640972963</c:v>
                </c:pt>
                <c:pt idx="18">
                  <c:v>119569.18387678101</c:v>
                </c:pt>
                <c:pt idx="19">
                  <c:v>120465.85790785823</c:v>
                </c:pt>
                <c:pt idx="20">
                  <c:v>122497.96515226396</c:v>
                </c:pt>
                <c:pt idx="21">
                  <c:v>128047.43753013472</c:v>
                </c:pt>
                <c:pt idx="22">
                  <c:v>132402.8306753193</c:v>
                </c:pt>
                <c:pt idx="23">
                  <c:v>134497.67388257393</c:v>
                </c:pt>
                <c:pt idx="24">
                  <c:v>139504.62232272161</c:v>
                </c:pt>
                <c:pt idx="25">
                  <c:v>143442.2313146932</c:v>
                </c:pt>
                <c:pt idx="26">
                  <c:v>146077.11668266452</c:v>
                </c:pt>
                <c:pt idx="27">
                  <c:v>145439.77073016344</c:v>
                </c:pt>
                <c:pt idx="28">
                  <c:v>146113.99126592217</c:v>
                </c:pt>
                <c:pt idx="29">
                  <c:v>148854.01928670361</c:v>
                </c:pt>
                <c:pt idx="30">
                  <c:v>150919.98273836091</c:v>
                </c:pt>
                <c:pt idx="31">
                  <c:v>153636.20690755776</c:v>
                </c:pt>
                <c:pt idx="32">
                  <c:v>156696.29136481421</c:v>
                </c:pt>
                <c:pt idx="33">
                  <c:v>161688.01156436236</c:v>
                </c:pt>
                <c:pt idx="34">
                  <c:v>165410.50317859114</c:v>
                </c:pt>
                <c:pt idx="35">
                  <c:v>169379.47099168046</c:v>
                </c:pt>
                <c:pt idx="36">
                  <c:v>175100.85178835606</c:v>
                </c:pt>
                <c:pt idx="37">
                  <c:v>179848.7246870521</c:v>
                </c:pt>
                <c:pt idx="38">
                  <c:v>184505.90633369173</c:v>
                </c:pt>
                <c:pt idx="39">
                  <c:v>190427.9216185103</c:v>
                </c:pt>
                <c:pt idx="40">
                  <c:v>192169.40569223586</c:v>
                </c:pt>
                <c:pt idx="41">
                  <c:v>191694.93721375673</c:v>
                </c:pt>
                <c:pt idx="42">
                  <c:v>189735.90492055618</c:v>
                </c:pt>
                <c:pt idx="43">
                  <c:v>186459.7539498939</c:v>
                </c:pt>
                <c:pt idx="44">
                  <c:v>185000.95454234286</c:v>
                </c:pt>
                <c:pt idx="45">
                  <c:v>182122.96289382252</c:v>
                </c:pt>
                <c:pt idx="46">
                  <c:v>177648.27933309358</c:v>
                </c:pt>
                <c:pt idx="47">
                  <c:v>172743.88970693803</c:v>
                </c:pt>
                <c:pt idx="48">
                  <c:v>171266.52867993427</c:v>
                </c:pt>
                <c:pt idx="49">
                  <c:v>174292.5560723017</c:v>
                </c:pt>
                <c:pt idx="50">
                  <c:v>176894.84257529466</c:v>
                </c:pt>
                <c:pt idx="51">
                  <c:v>178802.35318736866</c:v>
                </c:pt>
                <c:pt idx="52">
                  <c:v>183757.53978857523</c:v>
                </c:pt>
                <c:pt idx="53">
                  <c:v>189692.12314368979</c:v>
                </c:pt>
                <c:pt idx="54">
                  <c:v>193328.01180292829</c:v>
                </c:pt>
                <c:pt idx="55">
                  <c:v>202335.35568885744</c:v>
                </c:pt>
                <c:pt idx="56">
                  <c:v>212292.66853894084</c:v>
                </c:pt>
                <c:pt idx="57">
                  <c:v>217651.61331912651</c:v>
                </c:pt>
                <c:pt idx="58">
                  <c:v>224171.99170884278</c:v>
                </c:pt>
                <c:pt idx="59">
                  <c:v>234938.36294831755</c:v>
                </c:pt>
                <c:pt idx="60">
                  <c:v>247640.0112968343</c:v>
                </c:pt>
                <c:pt idx="61">
                  <c:v>256167.18282797092</c:v>
                </c:pt>
                <c:pt idx="62">
                  <c:v>252292.36852650519</c:v>
                </c:pt>
                <c:pt idx="63">
                  <c:v>245803.14929271417</c:v>
                </c:pt>
                <c:pt idx="64">
                  <c:v>243159.71115547005</c:v>
                </c:pt>
                <c:pt idx="65">
                  <c:v>242334.72663302964</c:v>
                </c:pt>
                <c:pt idx="66">
                  <c:v>247212.65354312418</c:v>
                </c:pt>
                <c:pt idx="67">
                  <c:v>252161.40338764823</c:v>
                </c:pt>
                <c:pt idx="68">
                  <c:v>257213.35711718031</c:v>
                </c:pt>
                <c:pt idx="69">
                  <c:v>270043.57597919781</c:v>
                </c:pt>
                <c:pt idx="70">
                  <c:v>287327.13512197294</c:v>
                </c:pt>
                <c:pt idx="71">
                  <c:v>308852.99401813024</c:v>
                </c:pt>
                <c:pt idx="72">
                  <c:v>325428.96813911246</c:v>
                </c:pt>
                <c:pt idx="73">
                  <c:v>317677.45521911368</c:v>
                </c:pt>
                <c:pt idx="74">
                  <c:v>309021.57853902609</c:v>
                </c:pt>
                <c:pt idx="75">
                  <c:v>317632.87696193269</c:v>
                </c:pt>
                <c:pt idx="76">
                  <c:v>334214.99942631158</c:v>
                </c:pt>
                <c:pt idx="77">
                  <c:v>358048.0005527754</c:v>
                </c:pt>
                <c:pt idx="78">
                  <c:v>397018.60480464343</c:v>
                </c:pt>
                <c:pt idx="79">
                  <c:v>414518.8809659835</c:v>
                </c:pt>
                <c:pt idx="80">
                  <c:v>389698.3076823192</c:v>
                </c:pt>
                <c:pt idx="81">
                  <c:v>380962.54986357165</c:v>
                </c:pt>
                <c:pt idx="82">
                  <c:v>399894.35116783722</c:v>
                </c:pt>
                <c:pt idx="83">
                  <c:v>417078.58632070455</c:v>
                </c:pt>
                <c:pt idx="84">
                  <c:v>426772.14181935415</c:v>
                </c:pt>
                <c:pt idx="85">
                  <c:v>438137.0769742846</c:v>
                </c:pt>
                <c:pt idx="86">
                  <c:v>446074.882312142</c:v>
                </c:pt>
                <c:pt idx="87">
                  <c:v>442945.35191884369</c:v>
                </c:pt>
                <c:pt idx="88">
                  <c:v>445481.9733546545</c:v>
                </c:pt>
              </c:numCache>
            </c:numRef>
          </c:val>
        </c:ser>
        <c:ser>
          <c:idx val="2"/>
          <c:order val="1"/>
          <c:tx>
            <c:strRef>
              <c:f>'F1'!$D$46</c:f>
              <c:strCache>
                <c:ptCount val="1"/>
                <c:pt idx="0">
                  <c:v>Business Capital Value Added (CVA)</c:v>
                </c:pt>
              </c:strCache>
            </c:strRef>
          </c:tx>
          <c:spPr>
            <a:pattFill prst="pct70">
              <a:fgClr>
                <a:srgbClr val="FF0000"/>
              </a:fgClr>
              <a:bgClr>
                <a:schemeClr val="bg1"/>
              </a:bgClr>
            </a:pattFill>
            <a:ln w="12700">
              <a:solidFill>
                <a:schemeClr val="accent2">
                  <a:lumMod val="60000"/>
                  <a:lumOff val="40000"/>
                </a:schemeClr>
              </a:solidFill>
            </a:ln>
          </c:spPr>
          <c:cat>
            <c:numRef>
              <c:f>'F1'!$B$47:$B$135</c:f>
              <c:numCache>
                <c:formatCode>General</c:formatCode>
                <c:ptCount val="89"/>
                <c:pt idx="0">
                  <c:v>1929</c:v>
                </c:pt>
                <c:pt idx="1">
                  <c:v>1930</c:v>
                </c:pt>
                <c:pt idx="2">
                  <c:v>1931</c:v>
                </c:pt>
                <c:pt idx="3">
                  <c:v>1932</c:v>
                </c:pt>
                <c:pt idx="4">
                  <c:v>1933</c:v>
                </c:pt>
                <c:pt idx="5">
                  <c:v>1934</c:v>
                </c:pt>
                <c:pt idx="6">
                  <c:v>1935</c:v>
                </c:pt>
                <c:pt idx="7">
                  <c:v>1936</c:v>
                </c:pt>
                <c:pt idx="8">
                  <c:v>1937</c:v>
                </c:pt>
                <c:pt idx="9">
                  <c:v>1938</c:v>
                </c:pt>
                <c:pt idx="10">
                  <c:v>1939</c:v>
                </c:pt>
                <c:pt idx="11">
                  <c:v>1940</c:v>
                </c:pt>
                <c:pt idx="12">
                  <c:v>1941</c:v>
                </c:pt>
                <c:pt idx="13">
                  <c:v>1942</c:v>
                </c:pt>
                <c:pt idx="14">
                  <c:v>1943</c:v>
                </c:pt>
                <c:pt idx="15">
                  <c:v>1944</c:v>
                </c:pt>
                <c:pt idx="16">
                  <c:v>1945</c:v>
                </c:pt>
                <c:pt idx="17">
                  <c:v>1946</c:v>
                </c:pt>
                <c:pt idx="18">
                  <c:v>1947</c:v>
                </c:pt>
                <c:pt idx="19">
                  <c:v>1948</c:v>
                </c:pt>
                <c:pt idx="20">
                  <c:v>1949</c:v>
                </c:pt>
                <c:pt idx="21">
                  <c:v>1950</c:v>
                </c:pt>
                <c:pt idx="22">
                  <c:v>1951</c:v>
                </c:pt>
                <c:pt idx="23">
                  <c:v>1952</c:v>
                </c:pt>
                <c:pt idx="24">
                  <c:v>1953</c:v>
                </c:pt>
                <c:pt idx="25">
                  <c:v>1954</c:v>
                </c:pt>
                <c:pt idx="26">
                  <c:v>1955</c:v>
                </c:pt>
                <c:pt idx="27">
                  <c:v>1956</c:v>
                </c:pt>
                <c:pt idx="28">
                  <c:v>1957</c:v>
                </c:pt>
                <c:pt idx="29">
                  <c:v>1958</c:v>
                </c:pt>
                <c:pt idx="30">
                  <c:v>1959</c:v>
                </c:pt>
                <c:pt idx="31">
                  <c:v>1960</c:v>
                </c:pt>
                <c:pt idx="32">
                  <c:v>1961</c:v>
                </c:pt>
                <c:pt idx="33">
                  <c:v>1962</c:v>
                </c:pt>
                <c:pt idx="34">
                  <c:v>1963</c:v>
                </c:pt>
                <c:pt idx="35">
                  <c:v>1964</c:v>
                </c:pt>
                <c:pt idx="36">
                  <c:v>1965</c:v>
                </c:pt>
                <c:pt idx="37">
                  <c:v>1966</c:v>
                </c:pt>
                <c:pt idx="38">
                  <c:v>1967</c:v>
                </c:pt>
                <c:pt idx="39">
                  <c:v>1968</c:v>
                </c:pt>
                <c:pt idx="40">
                  <c:v>1969</c:v>
                </c:pt>
                <c:pt idx="41">
                  <c:v>1970</c:v>
                </c:pt>
                <c:pt idx="42">
                  <c:v>1971</c:v>
                </c:pt>
                <c:pt idx="43">
                  <c:v>1972</c:v>
                </c:pt>
                <c:pt idx="44">
                  <c:v>1973</c:v>
                </c:pt>
                <c:pt idx="45">
                  <c:v>1974</c:v>
                </c:pt>
                <c:pt idx="46">
                  <c:v>1975</c:v>
                </c:pt>
                <c:pt idx="47">
                  <c:v>1976</c:v>
                </c:pt>
                <c:pt idx="48">
                  <c:v>1977</c:v>
                </c:pt>
                <c:pt idx="49">
                  <c:v>1978</c:v>
                </c:pt>
                <c:pt idx="50">
                  <c:v>1979</c:v>
                </c:pt>
                <c:pt idx="51">
                  <c:v>1980</c:v>
                </c:pt>
                <c:pt idx="52">
                  <c:v>1981</c:v>
                </c:pt>
                <c:pt idx="53">
                  <c:v>1982</c:v>
                </c:pt>
                <c:pt idx="54">
                  <c:v>1983</c:v>
                </c:pt>
                <c:pt idx="55">
                  <c:v>1984</c:v>
                </c:pt>
                <c:pt idx="56">
                  <c:v>1985</c:v>
                </c:pt>
                <c:pt idx="57">
                  <c:v>1986</c:v>
                </c:pt>
                <c:pt idx="58">
                  <c:v>1987</c:v>
                </c:pt>
                <c:pt idx="59">
                  <c:v>1988</c:v>
                </c:pt>
                <c:pt idx="60">
                  <c:v>1989</c:v>
                </c:pt>
                <c:pt idx="61">
                  <c:v>1990</c:v>
                </c:pt>
                <c:pt idx="62">
                  <c:v>1991</c:v>
                </c:pt>
                <c:pt idx="63">
                  <c:v>1992</c:v>
                </c:pt>
                <c:pt idx="64">
                  <c:v>1993</c:v>
                </c:pt>
                <c:pt idx="65">
                  <c:v>1994</c:v>
                </c:pt>
                <c:pt idx="66">
                  <c:v>1995</c:v>
                </c:pt>
                <c:pt idx="67">
                  <c:v>1996</c:v>
                </c:pt>
                <c:pt idx="68">
                  <c:v>1997</c:v>
                </c:pt>
                <c:pt idx="69">
                  <c:v>1998</c:v>
                </c:pt>
                <c:pt idx="70">
                  <c:v>1999</c:v>
                </c:pt>
                <c:pt idx="71">
                  <c:v>2000</c:v>
                </c:pt>
                <c:pt idx="72">
                  <c:v>2001</c:v>
                </c:pt>
                <c:pt idx="73">
                  <c:v>2002</c:v>
                </c:pt>
                <c:pt idx="74">
                  <c:v>2003</c:v>
                </c:pt>
                <c:pt idx="75">
                  <c:v>2004</c:v>
                </c:pt>
                <c:pt idx="76">
                  <c:v>2005</c:v>
                </c:pt>
                <c:pt idx="77">
                  <c:v>2006</c:v>
                </c:pt>
                <c:pt idx="78">
                  <c:v>2007</c:v>
                </c:pt>
                <c:pt idx="79">
                  <c:v>2008</c:v>
                </c:pt>
                <c:pt idx="80">
                  <c:v>2009</c:v>
                </c:pt>
                <c:pt idx="81">
                  <c:v>2010</c:v>
                </c:pt>
                <c:pt idx="82">
                  <c:v>2011</c:v>
                </c:pt>
                <c:pt idx="83">
                  <c:v>2012</c:v>
                </c:pt>
                <c:pt idx="84">
                  <c:v>2013</c:v>
                </c:pt>
                <c:pt idx="85">
                  <c:v>2014</c:v>
                </c:pt>
                <c:pt idx="86">
                  <c:v>2015</c:v>
                </c:pt>
                <c:pt idx="87">
                  <c:v>2016</c:v>
                </c:pt>
                <c:pt idx="88">
                  <c:v>2017</c:v>
                </c:pt>
              </c:numCache>
            </c:numRef>
          </c:cat>
          <c:val>
            <c:numRef>
              <c:f>'F1'!$D$47:$D$135</c:f>
              <c:numCache>
                <c:formatCode>General</c:formatCode>
                <c:ptCount val="89"/>
                <c:pt idx="0">
                  <c:v>90350.229261173969</c:v>
                </c:pt>
                <c:pt idx="1">
                  <c:v>85101.434945858855</c:v>
                </c:pt>
                <c:pt idx="2">
                  <c:v>78743.679583919627</c:v>
                </c:pt>
                <c:pt idx="3">
                  <c:v>70070.717069378414</c:v>
                </c:pt>
                <c:pt idx="4">
                  <c:v>67665.887276307403</c:v>
                </c:pt>
                <c:pt idx="5">
                  <c:v>70048.617419387127</c:v>
                </c:pt>
                <c:pt idx="6">
                  <c:v>75457.195911742136</c:v>
                </c:pt>
                <c:pt idx="7">
                  <c:v>78424.427626536664</c:v>
                </c:pt>
                <c:pt idx="8">
                  <c:v>81457.394533922634</c:v>
                </c:pt>
                <c:pt idx="9">
                  <c:v>77755.081646781706</c:v>
                </c:pt>
                <c:pt idx="10">
                  <c:v>80062.796940343862</c:v>
                </c:pt>
                <c:pt idx="11">
                  <c:v>81768.203124991167</c:v>
                </c:pt>
                <c:pt idx="12">
                  <c:v>83595.202384319913</c:v>
                </c:pt>
                <c:pt idx="13">
                  <c:v>82158.278019952544</c:v>
                </c:pt>
                <c:pt idx="14">
                  <c:v>78289.063584484989</c:v>
                </c:pt>
                <c:pt idx="15">
                  <c:v>76763.12895584121</c:v>
                </c:pt>
                <c:pt idx="16">
                  <c:v>78023.698134389313</c:v>
                </c:pt>
                <c:pt idx="17">
                  <c:v>83876.458308892325</c:v>
                </c:pt>
                <c:pt idx="18">
                  <c:v>88223.418634805086</c:v>
                </c:pt>
                <c:pt idx="19">
                  <c:v>91753.477981811375</c:v>
                </c:pt>
                <c:pt idx="20">
                  <c:v>94400.853276086244</c:v>
                </c:pt>
                <c:pt idx="21">
                  <c:v>97874.096113823049</c:v>
                </c:pt>
                <c:pt idx="22">
                  <c:v>99406.649862271894</c:v>
                </c:pt>
                <c:pt idx="23">
                  <c:v>95824.027177864933</c:v>
                </c:pt>
                <c:pt idx="24">
                  <c:v>95113.203382124586</c:v>
                </c:pt>
                <c:pt idx="25">
                  <c:v>98201.60774737579</c:v>
                </c:pt>
                <c:pt idx="26">
                  <c:v>104295.81225148456</c:v>
                </c:pt>
                <c:pt idx="27">
                  <c:v>107391.42576214267</c:v>
                </c:pt>
                <c:pt idx="28">
                  <c:v>107856.89346053134</c:v>
                </c:pt>
                <c:pt idx="29">
                  <c:v>109793.27506590259</c:v>
                </c:pt>
                <c:pt idx="30">
                  <c:v>114957.84168027503</c:v>
                </c:pt>
                <c:pt idx="31">
                  <c:v>117399.24594179408</c:v>
                </c:pt>
                <c:pt idx="32">
                  <c:v>118874.61270634399</c:v>
                </c:pt>
                <c:pt idx="33">
                  <c:v>123743.97247623908</c:v>
                </c:pt>
                <c:pt idx="34">
                  <c:v>125772.2694682758</c:v>
                </c:pt>
                <c:pt idx="35">
                  <c:v>129056.71250831752</c:v>
                </c:pt>
                <c:pt idx="36">
                  <c:v>134441.7776422626</c:v>
                </c:pt>
                <c:pt idx="37">
                  <c:v>137612.90983087904</c:v>
                </c:pt>
                <c:pt idx="38">
                  <c:v>140981.32326679086</c:v>
                </c:pt>
                <c:pt idx="39">
                  <c:v>143381.5257394409</c:v>
                </c:pt>
                <c:pt idx="40">
                  <c:v>141654.76254437896</c:v>
                </c:pt>
                <c:pt idx="41">
                  <c:v>136204.78495261469</c:v>
                </c:pt>
                <c:pt idx="42">
                  <c:v>131809.9238827446</c:v>
                </c:pt>
                <c:pt idx="43">
                  <c:v>131412.28233573312</c:v>
                </c:pt>
                <c:pt idx="44">
                  <c:v>130135.83445960216</c:v>
                </c:pt>
                <c:pt idx="45">
                  <c:v>126810.77922019204</c:v>
                </c:pt>
                <c:pt idx="46">
                  <c:v>126782.20695855247</c:v>
                </c:pt>
                <c:pt idx="47">
                  <c:v>125810.05202725271</c:v>
                </c:pt>
                <c:pt idx="48">
                  <c:v>130907.58649308732</c:v>
                </c:pt>
                <c:pt idx="49">
                  <c:v>145172.48640457031</c:v>
                </c:pt>
                <c:pt idx="50">
                  <c:v>152982.96433304439</c:v>
                </c:pt>
                <c:pt idx="51">
                  <c:v>151637.19889420527</c:v>
                </c:pt>
                <c:pt idx="52">
                  <c:v>151870.05221503714</c:v>
                </c:pt>
                <c:pt idx="53">
                  <c:v>154152.60870175119</c:v>
                </c:pt>
                <c:pt idx="54">
                  <c:v>155874.15278383018</c:v>
                </c:pt>
                <c:pt idx="55">
                  <c:v>163278.56249910011</c:v>
                </c:pt>
                <c:pt idx="56">
                  <c:v>170110.84600030095</c:v>
                </c:pt>
                <c:pt idx="57">
                  <c:v>171320.5136093141</c:v>
                </c:pt>
                <c:pt idx="58">
                  <c:v>175781.29109175914</c:v>
                </c:pt>
                <c:pt idx="59">
                  <c:v>184741.30724561965</c:v>
                </c:pt>
                <c:pt idx="60">
                  <c:v>188988.18331799991</c:v>
                </c:pt>
                <c:pt idx="61">
                  <c:v>186452.88265075636</c:v>
                </c:pt>
                <c:pt idx="62">
                  <c:v>181806.06811108181</c:v>
                </c:pt>
                <c:pt idx="63">
                  <c:v>178267.09759798576</c:v>
                </c:pt>
                <c:pt idx="64">
                  <c:v>178538.94103329003</c:v>
                </c:pt>
                <c:pt idx="65">
                  <c:v>178836.72270203539</c:v>
                </c:pt>
                <c:pt idx="66">
                  <c:v>185044.60660671789</c:v>
                </c:pt>
                <c:pt idx="67">
                  <c:v>202996.11658429011</c:v>
                </c:pt>
                <c:pt idx="68">
                  <c:v>226394.24345162246</c:v>
                </c:pt>
                <c:pt idx="69">
                  <c:v>234086.50315046261</c:v>
                </c:pt>
                <c:pt idx="70">
                  <c:v>236503.87034858303</c:v>
                </c:pt>
                <c:pt idx="71">
                  <c:v>238832.13469533922</c:v>
                </c:pt>
                <c:pt idx="72">
                  <c:v>248893.46904612548</c:v>
                </c:pt>
                <c:pt idx="73">
                  <c:v>264946.90611556236</c:v>
                </c:pt>
                <c:pt idx="74">
                  <c:v>259989.42502270319</c:v>
                </c:pt>
                <c:pt idx="75">
                  <c:v>255047.76463822601</c:v>
                </c:pt>
                <c:pt idx="76">
                  <c:v>267929.58923083299</c:v>
                </c:pt>
                <c:pt idx="77">
                  <c:v>279316.10121154983</c:v>
                </c:pt>
                <c:pt idx="78">
                  <c:v>264781.3593734905</c:v>
                </c:pt>
                <c:pt idx="79">
                  <c:v>232343.14633692434</c:v>
                </c:pt>
                <c:pt idx="80">
                  <c:v>242152.14663741126</c:v>
                </c:pt>
                <c:pt idx="81">
                  <c:v>280941.81528842729</c:v>
                </c:pt>
                <c:pt idx="82">
                  <c:v>295001.74794208107</c:v>
                </c:pt>
                <c:pt idx="83">
                  <c:v>313811.18427230458</c:v>
                </c:pt>
                <c:pt idx="84">
                  <c:v>332304.06926123163</c:v>
                </c:pt>
                <c:pt idx="85">
                  <c:v>340366.24759178137</c:v>
                </c:pt>
                <c:pt idx="86">
                  <c:v>347561.36405598838</c:v>
                </c:pt>
                <c:pt idx="87">
                  <c:v>352276.2605863362</c:v>
                </c:pt>
                <c:pt idx="88">
                  <c:v>370605.78945149627</c:v>
                </c:pt>
              </c:numCache>
            </c:numRef>
          </c:val>
        </c:ser>
        <c:dLbls>
          <c:showLegendKey val="0"/>
          <c:showVal val="0"/>
          <c:showCatName val="0"/>
          <c:showSerName val="0"/>
          <c:showPercent val="0"/>
          <c:showBubbleSize val="0"/>
        </c:dLbls>
        <c:axId val="260789248"/>
        <c:axId val="235642176"/>
      </c:areaChart>
      <c:catAx>
        <c:axId val="260789248"/>
        <c:scaling>
          <c:orientation val="minMax"/>
        </c:scaling>
        <c:delete val="0"/>
        <c:axPos val="b"/>
        <c:title>
          <c:tx>
            <c:strRef>
              <c:f>'F1'!$B$46</c:f>
              <c:strCache>
                <c:ptCount val="1"/>
                <c:pt idx="0">
                  <c:v>Fiscal Year</c:v>
                </c:pt>
              </c:strCache>
            </c:strRef>
          </c:tx>
          <c:overlay val="0"/>
        </c:title>
        <c:numFmt formatCode="General" sourceLinked="1"/>
        <c:majorTickMark val="none"/>
        <c:minorTickMark val="none"/>
        <c:tickLblPos val="nextTo"/>
        <c:txPr>
          <a:bodyPr/>
          <a:lstStyle/>
          <a:p>
            <a:pPr>
              <a:defRPr baseline="0"/>
            </a:pPr>
            <a:endParaRPr lang="en-US"/>
          </a:p>
        </c:txPr>
        <c:crossAx val="235642176"/>
        <c:crosses val="autoZero"/>
        <c:auto val="1"/>
        <c:lblAlgn val="ctr"/>
        <c:lblOffset val="100"/>
        <c:tickLblSkip val="4"/>
        <c:noMultiLvlLbl val="0"/>
      </c:catAx>
      <c:valAx>
        <c:axId val="235642176"/>
        <c:scaling>
          <c:orientation val="minMax"/>
        </c:scaling>
        <c:delete val="0"/>
        <c:axPos val="l"/>
        <c:majorGridlines/>
        <c:title>
          <c:tx>
            <c:strRef>
              <c:f>'F1'!$B$44</c:f>
              <c:strCache>
                <c:ptCount val="1"/>
                <c:pt idx="0">
                  <c:v>Millions of 2017 dollars</c:v>
                </c:pt>
              </c:strCache>
            </c:strRef>
          </c:tx>
          <c:overlay val="0"/>
          <c:txPr>
            <a:bodyPr rot="-5400000" vert="horz"/>
            <a:lstStyle/>
            <a:p>
              <a:pPr>
                <a:defRPr b="0" i="1"/>
              </a:pPr>
              <a:endParaRPr lang="en-US"/>
            </a:p>
          </c:txPr>
        </c:title>
        <c:numFmt formatCode="&quot;$&quot;#,##0" sourceLinked="0"/>
        <c:majorTickMark val="none"/>
        <c:minorTickMark val="none"/>
        <c:tickLblPos val="nextTo"/>
        <c:crossAx val="260789248"/>
        <c:crosses val="autoZero"/>
        <c:crossBetween val="midCat"/>
      </c:valAx>
    </c:plotArea>
    <c:legend>
      <c:legendPos val="b"/>
      <c:overlay val="0"/>
    </c:legend>
    <c:plotVisOnly val="1"/>
    <c:dispBlanksAs val="zero"/>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baseline="0"/>
              <a:t>City Government Tax Effort in New York City by Type of Tax</a:t>
            </a:r>
          </a:p>
          <a:p>
            <a:pPr>
              <a:defRPr/>
            </a:pPr>
            <a:r>
              <a:rPr lang="en-US" sz="1100" b="1" i="1" baseline="0"/>
              <a:t>Nonexported Taxes per $100 Gross Taxable Resources since 1966</a:t>
            </a:r>
          </a:p>
        </c:rich>
      </c:tx>
      <c:layout>
        <c:manualLayout>
          <c:xMode val="edge"/>
          <c:yMode val="edge"/>
          <c:x val="0.13649321288663696"/>
          <c:y val="1.5094406362130662E-2"/>
        </c:manualLayout>
      </c:layout>
      <c:overlay val="0"/>
    </c:title>
    <c:autoTitleDeleted val="0"/>
    <c:plotArea>
      <c:layout/>
      <c:areaChart>
        <c:grouping val="stacked"/>
        <c:varyColors val="0"/>
        <c:ser>
          <c:idx val="1"/>
          <c:order val="0"/>
          <c:tx>
            <c:strRef>
              <c:f>'F6'!$D$42</c:f>
              <c:strCache>
                <c:ptCount val="1"/>
                <c:pt idx="0">
                  <c:v>Sales</c:v>
                </c:pt>
              </c:strCache>
            </c:strRef>
          </c:tx>
          <c:cat>
            <c:numRef>
              <c:f>'F6'!$B$43:$B$94</c:f>
              <c:numCache>
                <c:formatCode>General</c:formatCode>
                <c:ptCount val="52"/>
                <c:pt idx="0">
                  <c:v>1966</c:v>
                </c:pt>
                <c:pt idx="1">
                  <c:v>1967</c:v>
                </c:pt>
                <c:pt idx="2">
                  <c:v>1968</c:v>
                </c:pt>
                <c:pt idx="3">
                  <c:v>1969</c:v>
                </c:pt>
                <c:pt idx="4">
                  <c:v>1970</c:v>
                </c:pt>
                <c:pt idx="5">
                  <c:v>1971</c:v>
                </c:pt>
                <c:pt idx="6">
                  <c:v>1972</c:v>
                </c:pt>
                <c:pt idx="7">
                  <c:v>1973</c:v>
                </c:pt>
                <c:pt idx="8">
                  <c:v>1974</c:v>
                </c:pt>
                <c:pt idx="9">
                  <c:v>1975</c:v>
                </c:pt>
                <c:pt idx="10">
                  <c:v>1976</c:v>
                </c:pt>
                <c:pt idx="11">
                  <c:v>1977</c:v>
                </c:pt>
                <c:pt idx="12">
                  <c:v>1978</c:v>
                </c:pt>
                <c:pt idx="13">
                  <c:v>1979</c:v>
                </c:pt>
                <c:pt idx="14">
                  <c:v>1980</c:v>
                </c:pt>
                <c:pt idx="15">
                  <c:v>1981</c:v>
                </c:pt>
                <c:pt idx="16">
                  <c:v>1982</c:v>
                </c:pt>
                <c:pt idx="17">
                  <c:v>1983</c:v>
                </c:pt>
                <c:pt idx="18">
                  <c:v>1984</c:v>
                </c:pt>
                <c:pt idx="19">
                  <c:v>1985</c:v>
                </c:pt>
                <c:pt idx="20">
                  <c:v>1986</c:v>
                </c:pt>
                <c:pt idx="21">
                  <c:v>1987</c:v>
                </c:pt>
                <c:pt idx="22">
                  <c:v>1988</c:v>
                </c:pt>
                <c:pt idx="23">
                  <c:v>1989</c:v>
                </c:pt>
                <c:pt idx="24">
                  <c:v>1990</c:v>
                </c:pt>
                <c:pt idx="25">
                  <c:v>1991</c:v>
                </c:pt>
                <c:pt idx="26">
                  <c:v>1992</c:v>
                </c:pt>
                <c:pt idx="27">
                  <c:v>1993</c:v>
                </c:pt>
                <c:pt idx="28">
                  <c:v>1994</c:v>
                </c:pt>
                <c:pt idx="29">
                  <c:v>1995</c:v>
                </c:pt>
                <c:pt idx="30">
                  <c:v>1996</c:v>
                </c:pt>
                <c:pt idx="31">
                  <c:v>1997</c:v>
                </c:pt>
                <c:pt idx="32">
                  <c:v>1998</c:v>
                </c:pt>
                <c:pt idx="33">
                  <c:v>1999</c:v>
                </c:pt>
                <c:pt idx="34">
                  <c:v>2000</c:v>
                </c:pt>
                <c:pt idx="35">
                  <c:v>2001</c:v>
                </c:pt>
                <c:pt idx="36">
                  <c:v>2002</c:v>
                </c:pt>
                <c:pt idx="37">
                  <c:v>2003</c:v>
                </c:pt>
                <c:pt idx="38">
                  <c:v>2004</c:v>
                </c:pt>
                <c:pt idx="39">
                  <c:v>2005</c:v>
                </c:pt>
                <c:pt idx="40">
                  <c:v>2006</c:v>
                </c:pt>
                <c:pt idx="41">
                  <c:v>2007</c:v>
                </c:pt>
                <c:pt idx="42">
                  <c:v>2008</c:v>
                </c:pt>
                <c:pt idx="43">
                  <c:v>2009</c:v>
                </c:pt>
                <c:pt idx="44">
                  <c:v>2010</c:v>
                </c:pt>
                <c:pt idx="45">
                  <c:v>2011</c:v>
                </c:pt>
                <c:pt idx="46">
                  <c:v>2012</c:v>
                </c:pt>
                <c:pt idx="47">
                  <c:v>2013</c:v>
                </c:pt>
                <c:pt idx="48">
                  <c:v>2014</c:v>
                </c:pt>
                <c:pt idx="49">
                  <c:v>2015</c:v>
                </c:pt>
                <c:pt idx="50">
                  <c:v>2016</c:v>
                </c:pt>
                <c:pt idx="51">
                  <c:v>2017</c:v>
                </c:pt>
              </c:numCache>
            </c:numRef>
          </c:cat>
          <c:val>
            <c:numRef>
              <c:f>'F6'!$D$43:$D$94</c:f>
              <c:numCache>
                <c:formatCode>General</c:formatCode>
                <c:ptCount val="52"/>
                <c:pt idx="0">
                  <c:v>0.78097078768163786</c:v>
                </c:pt>
                <c:pt idx="1">
                  <c:v>0.72525002907807101</c:v>
                </c:pt>
                <c:pt idx="2">
                  <c:v>0.74203523060645449</c:v>
                </c:pt>
                <c:pt idx="3">
                  <c:v>0.76287887210941507</c:v>
                </c:pt>
                <c:pt idx="4">
                  <c:v>0.76838680974114704</c:v>
                </c:pt>
                <c:pt idx="5">
                  <c:v>0.77702070524018485</c:v>
                </c:pt>
                <c:pt idx="6">
                  <c:v>0.78019468992182617</c:v>
                </c:pt>
                <c:pt idx="7">
                  <c:v>0.79111107792868496</c:v>
                </c:pt>
                <c:pt idx="8">
                  <c:v>0.78651923816332836</c:v>
                </c:pt>
                <c:pt idx="9">
                  <c:v>1.0242032623444979</c:v>
                </c:pt>
                <c:pt idx="10">
                  <c:v>1.0219124091993961</c:v>
                </c:pt>
                <c:pt idx="11">
                  <c:v>1.0079910051129126</c:v>
                </c:pt>
                <c:pt idx="12">
                  <c:v>0.97248594370944674</c:v>
                </c:pt>
                <c:pt idx="13">
                  <c:v>0.95916522293878148</c:v>
                </c:pt>
                <c:pt idx="14">
                  <c:v>1.0178923126098458</c:v>
                </c:pt>
                <c:pt idx="15">
                  <c:v>1.065976482456424</c:v>
                </c:pt>
                <c:pt idx="16">
                  <c:v>1.0404711037031511</c:v>
                </c:pt>
                <c:pt idx="17">
                  <c:v>1.0320513612026123</c:v>
                </c:pt>
                <c:pt idx="18">
                  <c:v>1.0456168678474593</c:v>
                </c:pt>
                <c:pt idx="19">
                  <c:v>1.0297732218927951</c:v>
                </c:pt>
                <c:pt idx="20">
                  <c:v>1.0142670104241682</c:v>
                </c:pt>
                <c:pt idx="21">
                  <c:v>1.0166054264649831</c:v>
                </c:pt>
                <c:pt idx="22">
                  <c:v>1.0234036195199314</c:v>
                </c:pt>
                <c:pt idx="23">
                  <c:v>0.99937506817343491</c:v>
                </c:pt>
                <c:pt idx="24">
                  <c:v>0.99453106274048353</c:v>
                </c:pt>
                <c:pt idx="25">
                  <c:v>0.94410440573744658</c:v>
                </c:pt>
                <c:pt idx="26">
                  <c:v>0.89886251388266936</c:v>
                </c:pt>
                <c:pt idx="27">
                  <c:v>0.92124656809224914</c:v>
                </c:pt>
                <c:pt idx="28">
                  <c:v>0.94471963410608906</c:v>
                </c:pt>
                <c:pt idx="29">
                  <c:v>0.94329557672831466</c:v>
                </c:pt>
                <c:pt idx="30">
                  <c:v>0.91041192816147876</c:v>
                </c:pt>
                <c:pt idx="31">
                  <c:v>0.89117909831892794</c:v>
                </c:pt>
                <c:pt idx="32">
                  <c:v>0.87124326256115769</c:v>
                </c:pt>
                <c:pt idx="33">
                  <c:v>0.86396310051469494</c:v>
                </c:pt>
                <c:pt idx="34">
                  <c:v>0.90041043110021657</c:v>
                </c:pt>
                <c:pt idx="35">
                  <c:v>0.88278088639210539</c:v>
                </c:pt>
                <c:pt idx="36">
                  <c:v>0.79162701404947766</c:v>
                </c:pt>
                <c:pt idx="37">
                  <c:v>0.83784483016245481</c:v>
                </c:pt>
                <c:pt idx="38">
                  <c:v>0.92418950080395379</c:v>
                </c:pt>
                <c:pt idx="39">
                  <c:v>0.91763810482591612</c:v>
                </c:pt>
                <c:pt idx="40">
                  <c:v>0.84961537394165954</c:v>
                </c:pt>
                <c:pt idx="41">
                  <c:v>0.82945721616010881</c:v>
                </c:pt>
                <c:pt idx="42">
                  <c:v>0.86639046412516174</c:v>
                </c:pt>
                <c:pt idx="43">
                  <c:v>0.83060164045173634</c:v>
                </c:pt>
                <c:pt idx="44">
                  <c:v>0.87530325428981925</c:v>
                </c:pt>
                <c:pt idx="45">
                  <c:v>0.90606039749663758</c:v>
                </c:pt>
                <c:pt idx="46">
                  <c:v>0.86967463931959554</c:v>
                </c:pt>
                <c:pt idx="47">
                  <c:v>0.86240268997009195</c:v>
                </c:pt>
                <c:pt idx="48">
                  <c:v>0.86552509981651982</c:v>
                </c:pt>
                <c:pt idx="49">
                  <c:v>0.85440912881582998</c:v>
                </c:pt>
                <c:pt idx="50">
                  <c:v>0.84790662743429546</c:v>
                </c:pt>
                <c:pt idx="51">
                  <c:v>0.81874462760534383</c:v>
                </c:pt>
              </c:numCache>
            </c:numRef>
          </c:val>
        </c:ser>
        <c:ser>
          <c:idx val="2"/>
          <c:order val="1"/>
          <c:tx>
            <c:strRef>
              <c:f>'F6'!$E$42</c:f>
              <c:strCache>
                <c:ptCount val="1"/>
                <c:pt idx="0">
                  <c:v>Personal Income</c:v>
                </c:pt>
              </c:strCache>
            </c:strRef>
          </c:tx>
          <c:cat>
            <c:numRef>
              <c:f>'F6'!$B$43:$B$94</c:f>
              <c:numCache>
                <c:formatCode>General</c:formatCode>
                <c:ptCount val="52"/>
                <c:pt idx="0">
                  <c:v>1966</c:v>
                </c:pt>
                <c:pt idx="1">
                  <c:v>1967</c:v>
                </c:pt>
                <c:pt idx="2">
                  <c:v>1968</c:v>
                </c:pt>
                <c:pt idx="3">
                  <c:v>1969</c:v>
                </c:pt>
                <c:pt idx="4">
                  <c:v>1970</c:v>
                </c:pt>
                <c:pt idx="5">
                  <c:v>1971</c:v>
                </c:pt>
                <c:pt idx="6">
                  <c:v>1972</c:v>
                </c:pt>
                <c:pt idx="7">
                  <c:v>1973</c:v>
                </c:pt>
                <c:pt idx="8">
                  <c:v>1974</c:v>
                </c:pt>
                <c:pt idx="9">
                  <c:v>1975</c:v>
                </c:pt>
                <c:pt idx="10">
                  <c:v>1976</c:v>
                </c:pt>
                <c:pt idx="11">
                  <c:v>1977</c:v>
                </c:pt>
                <c:pt idx="12">
                  <c:v>1978</c:v>
                </c:pt>
                <c:pt idx="13">
                  <c:v>1979</c:v>
                </c:pt>
                <c:pt idx="14">
                  <c:v>1980</c:v>
                </c:pt>
                <c:pt idx="15">
                  <c:v>1981</c:v>
                </c:pt>
                <c:pt idx="16">
                  <c:v>1982</c:v>
                </c:pt>
                <c:pt idx="17">
                  <c:v>1983</c:v>
                </c:pt>
                <c:pt idx="18">
                  <c:v>1984</c:v>
                </c:pt>
                <c:pt idx="19">
                  <c:v>1985</c:v>
                </c:pt>
                <c:pt idx="20">
                  <c:v>1986</c:v>
                </c:pt>
                <c:pt idx="21">
                  <c:v>1987</c:v>
                </c:pt>
                <c:pt idx="22">
                  <c:v>1988</c:v>
                </c:pt>
                <c:pt idx="23">
                  <c:v>1989</c:v>
                </c:pt>
                <c:pt idx="24">
                  <c:v>1990</c:v>
                </c:pt>
                <c:pt idx="25">
                  <c:v>1991</c:v>
                </c:pt>
                <c:pt idx="26">
                  <c:v>1992</c:v>
                </c:pt>
                <c:pt idx="27">
                  <c:v>1993</c:v>
                </c:pt>
                <c:pt idx="28">
                  <c:v>1994</c:v>
                </c:pt>
                <c:pt idx="29">
                  <c:v>1995</c:v>
                </c:pt>
                <c:pt idx="30">
                  <c:v>1996</c:v>
                </c:pt>
                <c:pt idx="31">
                  <c:v>1997</c:v>
                </c:pt>
                <c:pt idx="32">
                  <c:v>1998</c:v>
                </c:pt>
                <c:pt idx="33">
                  <c:v>1999</c:v>
                </c:pt>
                <c:pt idx="34">
                  <c:v>2000</c:v>
                </c:pt>
                <c:pt idx="35">
                  <c:v>2001</c:v>
                </c:pt>
                <c:pt idx="36">
                  <c:v>2002</c:v>
                </c:pt>
                <c:pt idx="37">
                  <c:v>2003</c:v>
                </c:pt>
                <c:pt idx="38">
                  <c:v>2004</c:v>
                </c:pt>
                <c:pt idx="39">
                  <c:v>2005</c:v>
                </c:pt>
                <c:pt idx="40">
                  <c:v>2006</c:v>
                </c:pt>
                <c:pt idx="41">
                  <c:v>2007</c:v>
                </c:pt>
                <c:pt idx="42">
                  <c:v>2008</c:v>
                </c:pt>
                <c:pt idx="43">
                  <c:v>2009</c:v>
                </c:pt>
                <c:pt idx="44">
                  <c:v>2010</c:v>
                </c:pt>
                <c:pt idx="45">
                  <c:v>2011</c:v>
                </c:pt>
                <c:pt idx="46">
                  <c:v>2012</c:v>
                </c:pt>
                <c:pt idx="47">
                  <c:v>2013</c:v>
                </c:pt>
                <c:pt idx="48">
                  <c:v>2014</c:v>
                </c:pt>
                <c:pt idx="49">
                  <c:v>2015</c:v>
                </c:pt>
                <c:pt idx="50">
                  <c:v>2016</c:v>
                </c:pt>
                <c:pt idx="51">
                  <c:v>2017</c:v>
                </c:pt>
              </c:numCache>
            </c:numRef>
          </c:cat>
          <c:val>
            <c:numRef>
              <c:f>'F6'!$E$43:$E$94</c:f>
              <c:numCache>
                <c:formatCode>General</c:formatCode>
                <c:ptCount val="52"/>
                <c:pt idx="0">
                  <c:v>0</c:v>
                </c:pt>
                <c:pt idx="1">
                  <c:v>0.23460265992948623</c:v>
                </c:pt>
                <c:pt idx="2">
                  <c:v>0.28348217125153846</c:v>
                </c:pt>
                <c:pt idx="3">
                  <c:v>0.32292387390082916</c:v>
                </c:pt>
                <c:pt idx="4">
                  <c:v>0.31399717473926403</c:v>
                </c:pt>
                <c:pt idx="5">
                  <c:v>0.26696848779189097</c:v>
                </c:pt>
                <c:pt idx="6">
                  <c:v>0.62067199397966122</c:v>
                </c:pt>
                <c:pt idx="7">
                  <c:v>0.58365059782271778</c:v>
                </c:pt>
                <c:pt idx="8">
                  <c:v>0.57412017266279636</c:v>
                </c:pt>
                <c:pt idx="9">
                  <c:v>0.54988591198234538</c:v>
                </c:pt>
                <c:pt idx="10">
                  <c:v>0.60064101869922104</c:v>
                </c:pt>
                <c:pt idx="11">
                  <c:v>0.67622243973772911</c:v>
                </c:pt>
                <c:pt idx="12">
                  <c:v>0.68201427795373026</c:v>
                </c:pt>
                <c:pt idx="13">
                  <c:v>0.63669436617464148</c:v>
                </c:pt>
                <c:pt idx="14">
                  <c:v>0.73462900967840483</c:v>
                </c:pt>
                <c:pt idx="15">
                  <c:v>0.77887918846838966</c:v>
                </c:pt>
                <c:pt idx="16">
                  <c:v>0.80601082791073686</c:v>
                </c:pt>
                <c:pt idx="17">
                  <c:v>0.85504367980291907</c:v>
                </c:pt>
                <c:pt idx="18">
                  <c:v>0.90651757836063773</c:v>
                </c:pt>
                <c:pt idx="19">
                  <c:v>0.93559948601093257</c:v>
                </c:pt>
                <c:pt idx="20">
                  <c:v>0.913288691837986</c:v>
                </c:pt>
                <c:pt idx="21">
                  <c:v>1.0265802161594619</c:v>
                </c:pt>
                <c:pt idx="22">
                  <c:v>0.9048901746699457</c:v>
                </c:pt>
                <c:pt idx="23">
                  <c:v>0.99382913806747442</c:v>
                </c:pt>
                <c:pt idx="24">
                  <c:v>0.98109350592567968</c:v>
                </c:pt>
                <c:pt idx="25">
                  <c:v>1.0692439613134708</c:v>
                </c:pt>
                <c:pt idx="26">
                  <c:v>1.2201390065501245</c:v>
                </c:pt>
                <c:pt idx="27">
                  <c:v>1.2794255671246506</c:v>
                </c:pt>
                <c:pt idx="28">
                  <c:v>1.2881810513388465</c:v>
                </c:pt>
                <c:pt idx="29">
                  <c:v>1.2426848367896026</c:v>
                </c:pt>
                <c:pt idx="30">
                  <c:v>1.2495352145035867</c:v>
                </c:pt>
                <c:pt idx="31">
                  <c:v>1.2805603356253188</c:v>
                </c:pt>
                <c:pt idx="32">
                  <c:v>1.4252448337473642</c:v>
                </c:pt>
                <c:pt idx="33">
                  <c:v>1.4303708612325297</c:v>
                </c:pt>
                <c:pt idx="34">
                  <c:v>1.4365501245223151</c:v>
                </c:pt>
                <c:pt idx="35">
                  <c:v>1.4387847689403686</c:v>
                </c:pt>
                <c:pt idx="36">
                  <c:v>1.0883574878260056</c:v>
                </c:pt>
                <c:pt idx="37">
                  <c:v>1.0845210069186171</c:v>
                </c:pt>
                <c:pt idx="38">
                  <c:v>1.3101171568057186</c:v>
                </c:pt>
                <c:pt idx="39">
                  <c:v>1.4219237191316301</c:v>
                </c:pt>
                <c:pt idx="40">
                  <c:v>1.467210132863169</c:v>
                </c:pt>
                <c:pt idx="41">
                  <c:v>1.440184502906976</c:v>
                </c:pt>
                <c:pt idx="42">
                  <c:v>1.6391136353094675</c:v>
                </c:pt>
                <c:pt idx="43">
                  <c:v>1.3477607614341993</c:v>
                </c:pt>
                <c:pt idx="44">
                  <c:v>1.2482068191808537</c:v>
                </c:pt>
                <c:pt idx="45">
                  <c:v>1.3047380443431935</c:v>
                </c:pt>
                <c:pt idx="46">
                  <c:v>1.2632723700476369</c:v>
                </c:pt>
                <c:pt idx="47">
                  <c:v>1.3649284897642899</c:v>
                </c:pt>
                <c:pt idx="48">
                  <c:v>1.3425053147341759</c:v>
                </c:pt>
                <c:pt idx="49">
                  <c:v>1.4243664768536497</c:v>
                </c:pt>
                <c:pt idx="50">
                  <c:v>1.399631495809978</c:v>
                </c:pt>
                <c:pt idx="51">
                  <c:v>1.3699940265892008</c:v>
                </c:pt>
              </c:numCache>
            </c:numRef>
          </c:val>
        </c:ser>
        <c:ser>
          <c:idx val="3"/>
          <c:order val="2"/>
          <c:tx>
            <c:strRef>
              <c:f>'F6'!$F$42</c:f>
              <c:strCache>
                <c:ptCount val="1"/>
                <c:pt idx="0">
                  <c:v>Business Income</c:v>
                </c:pt>
              </c:strCache>
            </c:strRef>
          </c:tx>
          <c:cat>
            <c:numRef>
              <c:f>'F6'!$B$43:$B$94</c:f>
              <c:numCache>
                <c:formatCode>General</c:formatCode>
                <c:ptCount val="52"/>
                <c:pt idx="0">
                  <c:v>1966</c:v>
                </c:pt>
                <c:pt idx="1">
                  <c:v>1967</c:v>
                </c:pt>
                <c:pt idx="2">
                  <c:v>1968</c:v>
                </c:pt>
                <c:pt idx="3">
                  <c:v>1969</c:v>
                </c:pt>
                <c:pt idx="4">
                  <c:v>1970</c:v>
                </c:pt>
                <c:pt idx="5">
                  <c:v>1971</c:v>
                </c:pt>
                <c:pt idx="6">
                  <c:v>1972</c:v>
                </c:pt>
                <c:pt idx="7">
                  <c:v>1973</c:v>
                </c:pt>
                <c:pt idx="8">
                  <c:v>1974</c:v>
                </c:pt>
                <c:pt idx="9">
                  <c:v>1975</c:v>
                </c:pt>
                <c:pt idx="10">
                  <c:v>1976</c:v>
                </c:pt>
                <c:pt idx="11">
                  <c:v>1977</c:v>
                </c:pt>
                <c:pt idx="12">
                  <c:v>1978</c:v>
                </c:pt>
                <c:pt idx="13">
                  <c:v>1979</c:v>
                </c:pt>
                <c:pt idx="14">
                  <c:v>1980</c:v>
                </c:pt>
                <c:pt idx="15">
                  <c:v>1981</c:v>
                </c:pt>
                <c:pt idx="16">
                  <c:v>1982</c:v>
                </c:pt>
                <c:pt idx="17">
                  <c:v>1983</c:v>
                </c:pt>
                <c:pt idx="18">
                  <c:v>1984</c:v>
                </c:pt>
                <c:pt idx="19">
                  <c:v>1985</c:v>
                </c:pt>
                <c:pt idx="20">
                  <c:v>1986</c:v>
                </c:pt>
                <c:pt idx="21">
                  <c:v>1987</c:v>
                </c:pt>
                <c:pt idx="22">
                  <c:v>1988</c:v>
                </c:pt>
                <c:pt idx="23">
                  <c:v>1989</c:v>
                </c:pt>
                <c:pt idx="24">
                  <c:v>1990</c:v>
                </c:pt>
                <c:pt idx="25">
                  <c:v>1991</c:v>
                </c:pt>
                <c:pt idx="26">
                  <c:v>1992</c:v>
                </c:pt>
                <c:pt idx="27">
                  <c:v>1993</c:v>
                </c:pt>
                <c:pt idx="28">
                  <c:v>1994</c:v>
                </c:pt>
                <c:pt idx="29">
                  <c:v>1995</c:v>
                </c:pt>
                <c:pt idx="30">
                  <c:v>1996</c:v>
                </c:pt>
                <c:pt idx="31">
                  <c:v>1997</c:v>
                </c:pt>
                <c:pt idx="32">
                  <c:v>1998</c:v>
                </c:pt>
                <c:pt idx="33">
                  <c:v>1999</c:v>
                </c:pt>
                <c:pt idx="34">
                  <c:v>2000</c:v>
                </c:pt>
                <c:pt idx="35">
                  <c:v>2001</c:v>
                </c:pt>
                <c:pt idx="36">
                  <c:v>2002</c:v>
                </c:pt>
                <c:pt idx="37">
                  <c:v>2003</c:v>
                </c:pt>
                <c:pt idx="38">
                  <c:v>2004</c:v>
                </c:pt>
                <c:pt idx="39">
                  <c:v>2005</c:v>
                </c:pt>
                <c:pt idx="40">
                  <c:v>2006</c:v>
                </c:pt>
                <c:pt idx="41">
                  <c:v>2007</c:v>
                </c:pt>
                <c:pt idx="42">
                  <c:v>2008</c:v>
                </c:pt>
                <c:pt idx="43">
                  <c:v>2009</c:v>
                </c:pt>
                <c:pt idx="44">
                  <c:v>2010</c:v>
                </c:pt>
                <c:pt idx="45">
                  <c:v>2011</c:v>
                </c:pt>
                <c:pt idx="46">
                  <c:v>2012</c:v>
                </c:pt>
                <c:pt idx="47">
                  <c:v>2013</c:v>
                </c:pt>
                <c:pt idx="48">
                  <c:v>2014</c:v>
                </c:pt>
                <c:pt idx="49">
                  <c:v>2015</c:v>
                </c:pt>
                <c:pt idx="50">
                  <c:v>2016</c:v>
                </c:pt>
                <c:pt idx="51">
                  <c:v>2017</c:v>
                </c:pt>
              </c:numCache>
            </c:numRef>
          </c:cat>
          <c:val>
            <c:numRef>
              <c:f>'F6'!$F$43:$F$94</c:f>
              <c:numCache>
                <c:formatCode>General</c:formatCode>
                <c:ptCount val="52"/>
                <c:pt idx="0">
                  <c:v>0.44917973137537648</c:v>
                </c:pt>
                <c:pt idx="1">
                  <c:v>0.43686004143806678</c:v>
                </c:pt>
                <c:pt idx="2">
                  <c:v>0.51196039205078081</c:v>
                </c:pt>
                <c:pt idx="3">
                  <c:v>0.54794944251550215</c:v>
                </c:pt>
                <c:pt idx="4">
                  <c:v>0.47337031659475765</c:v>
                </c:pt>
                <c:pt idx="5">
                  <c:v>0.41176680367493151</c:v>
                </c:pt>
                <c:pt idx="6">
                  <c:v>0.58457827115047156</c:v>
                </c:pt>
                <c:pt idx="7">
                  <c:v>0.54787734234315244</c:v>
                </c:pt>
                <c:pt idx="8">
                  <c:v>0.51585326172611401</c:v>
                </c:pt>
                <c:pt idx="9">
                  <c:v>0.5900865435507634</c:v>
                </c:pt>
                <c:pt idx="10">
                  <c:v>0.87513707311821576</c:v>
                </c:pt>
                <c:pt idx="11">
                  <c:v>0.8671478118616599</c:v>
                </c:pt>
                <c:pt idx="12">
                  <c:v>0.74481238766270041</c:v>
                </c:pt>
                <c:pt idx="13">
                  <c:v>0.67781681221557899</c:v>
                </c:pt>
                <c:pt idx="14">
                  <c:v>0.75552051758481853</c:v>
                </c:pt>
                <c:pt idx="15">
                  <c:v>0.84581395748358956</c:v>
                </c:pt>
                <c:pt idx="16">
                  <c:v>0.77992100033202427</c:v>
                </c:pt>
                <c:pt idx="17">
                  <c:v>0.71188388611034081</c:v>
                </c:pt>
                <c:pt idx="18">
                  <c:v>0.75595889812797279</c:v>
                </c:pt>
                <c:pt idx="19">
                  <c:v>0.81926158260322379</c:v>
                </c:pt>
                <c:pt idx="20">
                  <c:v>0.78196210045491255</c:v>
                </c:pt>
                <c:pt idx="21">
                  <c:v>0.90799701460413973</c:v>
                </c:pt>
                <c:pt idx="22">
                  <c:v>0.89787012314214842</c:v>
                </c:pt>
                <c:pt idx="23">
                  <c:v>0.83611151752809731</c:v>
                </c:pt>
                <c:pt idx="24">
                  <c:v>0.70065642587139576</c:v>
                </c:pt>
                <c:pt idx="25">
                  <c:v>0.71755515150701854</c:v>
                </c:pt>
                <c:pt idx="26">
                  <c:v>0.78259092054063628</c:v>
                </c:pt>
                <c:pt idx="27">
                  <c:v>0.81762980002690733</c:v>
                </c:pt>
                <c:pt idx="28">
                  <c:v>0.95721189312902366</c:v>
                </c:pt>
                <c:pt idx="29">
                  <c:v>0.80110474972809109</c:v>
                </c:pt>
                <c:pt idx="30">
                  <c:v>0.86667689421771388</c:v>
                </c:pt>
                <c:pt idx="31">
                  <c:v>0.91469903532229135</c:v>
                </c:pt>
                <c:pt idx="32">
                  <c:v>0.9133393869327483</c:v>
                </c:pt>
                <c:pt idx="33">
                  <c:v>0.82513416153062558</c:v>
                </c:pt>
                <c:pt idx="34">
                  <c:v>0.86953299562650377</c:v>
                </c:pt>
                <c:pt idx="35">
                  <c:v>0.8264689444001454</c:v>
                </c:pt>
                <c:pt idx="36">
                  <c:v>0.68361364601655483</c:v>
                </c:pt>
                <c:pt idx="37">
                  <c:v>0.66944867183150214</c:v>
                </c:pt>
                <c:pt idx="38">
                  <c:v>0.78411426663627959</c:v>
                </c:pt>
                <c:pt idx="39">
                  <c:v>0.91948600615255038</c:v>
                </c:pt>
                <c:pt idx="40">
                  <c:v>1.0093875638799685</c:v>
                </c:pt>
                <c:pt idx="41">
                  <c:v>1.3109368678166913</c:v>
                </c:pt>
                <c:pt idx="42">
                  <c:v>1.1757841719071722</c:v>
                </c:pt>
                <c:pt idx="43">
                  <c:v>1.1418695719083622</c:v>
                </c:pt>
                <c:pt idx="44">
                  <c:v>0.9287126579802587</c:v>
                </c:pt>
                <c:pt idx="45">
                  <c:v>1.0353354653897326</c:v>
                </c:pt>
                <c:pt idx="46">
                  <c:v>0.93310522780048821</c:v>
                </c:pt>
                <c:pt idx="47">
                  <c:v>0.98567634071255039</c:v>
                </c:pt>
                <c:pt idx="48">
                  <c:v>0.92840451009750002</c:v>
                </c:pt>
                <c:pt idx="49">
                  <c:v>0.93506822667029732</c:v>
                </c:pt>
                <c:pt idx="50">
                  <c:v>0.82788712078654814</c:v>
                </c:pt>
                <c:pt idx="51">
                  <c:v>0.80384784994726766</c:v>
                </c:pt>
              </c:numCache>
            </c:numRef>
          </c:val>
        </c:ser>
        <c:ser>
          <c:idx val="4"/>
          <c:order val="3"/>
          <c:tx>
            <c:strRef>
              <c:f>'F6'!$G$42</c:f>
              <c:strCache>
                <c:ptCount val="1"/>
                <c:pt idx="0">
                  <c:v>Real Estate Related</c:v>
                </c:pt>
              </c:strCache>
            </c:strRef>
          </c:tx>
          <c:cat>
            <c:numRef>
              <c:f>'F6'!$B$43:$B$94</c:f>
              <c:numCache>
                <c:formatCode>General</c:formatCode>
                <c:ptCount val="52"/>
                <c:pt idx="0">
                  <c:v>1966</c:v>
                </c:pt>
                <c:pt idx="1">
                  <c:v>1967</c:v>
                </c:pt>
                <c:pt idx="2">
                  <c:v>1968</c:v>
                </c:pt>
                <c:pt idx="3">
                  <c:v>1969</c:v>
                </c:pt>
                <c:pt idx="4">
                  <c:v>1970</c:v>
                </c:pt>
                <c:pt idx="5">
                  <c:v>1971</c:v>
                </c:pt>
                <c:pt idx="6">
                  <c:v>1972</c:v>
                </c:pt>
                <c:pt idx="7">
                  <c:v>1973</c:v>
                </c:pt>
                <c:pt idx="8">
                  <c:v>1974</c:v>
                </c:pt>
                <c:pt idx="9">
                  <c:v>1975</c:v>
                </c:pt>
                <c:pt idx="10">
                  <c:v>1976</c:v>
                </c:pt>
                <c:pt idx="11">
                  <c:v>1977</c:v>
                </c:pt>
                <c:pt idx="12">
                  <c:v>1978</c:v>
                </c:pt>
                <c:pt idx="13">
                  <c:v>1979</c:v>
                </c:pt>
                <c:pt idx="14">
                  <c:v>1980</c:v>
                </c:pt>
                <c:pt idx="15">
                  <c:v>1981</c:v>
                </c:pt>
                <c:pt idx="16">
                  <c:v>1982</c:v>
                </c:pt>
                <c:pt idx="17">
                  <c:v>1983</c:v>
                </c:pt>
                <c:pt idx="18">
                  <c:v>1984</c:v>
                </c:pt>
                <c:pt idx="19">
                  <c:v>1985</c:v>
                </c:pt>
                <c:pt idx="20">
                  <c:v>1986</c:v>
                </c:pt>
                <c:pt idx="21">
                  <c:v>1987</c:v>
                </c:pt>
                <c:pt idx="22">
                  <c:v>1988</c:v>
                </c:pt>
                <c:pt idx="23">
                  <c:v>1989</c:v>
                </c:pt>
                <c:pt idx="24">
                  <c:v>1990</c:v>
                </c:pt>
                <c:pt idx="25">
                  <c:v>1991</c:v>
                </c:pt>
                <c:pt idx="26">
                  <c:v>1992</c:v>
                </c:pt>
                <c:pt idx="27">
                  <c:v>1993</c:v>
                </c:pt>
                <c:pt idx="28">
                  <c:v>1994</c:v>
                </c:pt>
                <c:pt idx="29">
                  <c:v>1995</c:v>
                </c:pt>
                <c:pt idx="30">
                  <c:v>1996</c:v>
                </c:pt>
                <c:pt idx="31">
                  <c:v>1997</c:v>
                </c:pt>
                <c:pt idx="32">
                  <c:v>1998</c:v>
                </c:pt>
                <c:pt idx="33">
                  <c:v>1999</c:v>
                </c:pt>
                <c:pt idx="34">
                  <c:v>2000</c:v>
                </c:pt>
                <c:pt idx="35">
                  <c:v>2001</c:v>
                </c:pt>
                <c:pt idx="36">
                  <c:v>2002</c:v>
                </c:pt>
                <c:pt idx="37">
                  <c:v>2003</c:v>
                </c:pt>
                <c:pt idx="38">
                  <c:v>2004</c:v>
                </c:pt>
                <c:pt idx="39">
                  <c:v>2005</c:v>
                </c:pt>
                <c:pt idx="40">
                  <c:v>2006</c:v>
                </c:pt>
                <c:pt idx="41">
                  <c:v>2007</c:v>
                </c:pt>
                <c:pt idx="42">
                  <c:v>2008</c:v>
                </c:pt>
                <c:pt idx="43">
                  <c:v>2009</c:v>
                </c:pt>
                <c:pt idx="44">
                  <c:v>2010</c:v>
                </c:pt>
                <c:pt idx="45">
                  <c:v>2011</c:v>
                </c:pt>
                <c:pt idx="46">
                  <c:v>2012</c:v>
                </c:pt>
                <c:pt idx="47">
                  <c:v>2013</c:v>
                </c:pt>
                <c:pt idx="48">
                  <c:v>2014</c:v>
                </c:pt>
                <c:pt idx="49">
                  <c:v>2015</c:v>
                </c:pt>
                <c:pt idx="50">
                  <c:v>2016</c:v>
                </c:pt>
                <c:pt idx="51">
                  <c:v>2017</c:v>
                </c:pt>
              </c:numCache>
            </c:numRef>
          </c:cat>
          <c:val>
            <c:numRef>
              <c:f>'F6'!$G$43:$G$94</c:f>
              <c:numCache>
                <c:formatCode>General</c:formatCode>
                <c:ptCount val="52"/>
                <c:pt idx="0">
                  <c:v>0.18960778237590081</c:v>
                </c:pt>
                <c:pt idx="1">
                  <c:v>0.17020057385598866</c:v>
                </c:pt>
                <c:pt idx="2">
                  <c:v>0.17744951176774817</c:v>
                </c:pt>
                <c:pt idx="3">
                  <c:v>0.18464699980391266</c:v>
                </c:pt>
                <c:pt idx="4">
                  <c:v>0.19369034079768177</c:v>
                </c:pt>
                <c:pt idx="5">
                  <c:v>0.26232343808722686</c:v>
                </c:pt>
                <c:pt idx="6">
                  <c:v>0.30082303805618249</c:v>
                </c:pt>
                <c:pt idx="7">
                  <c:v>0.3225078246047659</c:v>
                </c:pt>
                <c:pt idx="8">
                  <c:v>0.31585809525885933</c:v>
                </c:pt>
                <c:pt idx="9">
                  <c:v>0.30047143206354332</c:v>
                </c:pt>
                <c:pt idx="10">
                  <c:v>0.29193393961464015</c:v>
                </c:pt>
                <c:pt idx="11">
                  <c:v>0.28322316091870325</c:v>
                </c:pt>
                <c:pt idx="12">
                  <c:v>0.25725559105590717</c:v>
                </c:pt>
                <c:pt idx="13">
                  <c:v>0.25962438800160104</c:v>
                </c:pt>
                <c:pt idx="14">
                  <c:v>0.26517927544419989</c:v>
                </c:pt>
                <c:pt idx="15">
                  <c:v>0.26943896919917121</c:v>
                </c:pt>
                <c:pt idx="16">
                  <c:v>0.31274142847949971</c:v>
                </c:pt>
                <c:pt idx="17">
                  <c:v>0.32238724439169614</c:v>
                </c:pt>
                <c:pt idx="18">
                  <c:v>0.38330927248596214</c:v>
                </c:pt>
                <c:pt idx="19">
                  <c:v>0.41299514816400218</c:v>
                </c:pt>
                <c:pt idx="20">
                  <c:v>0.43858062794656139</c:v>
                </c:pt>
                <c:pt idx="21">
                  <c:v>0.52161298070923567</c:v>
                </c:pt>
                <c:pt idx="22">
                  <c:v>0.47137973316931819</c:v>
                </c:pt>
                <c:pt idx="23">
                  <c:v>0.46961141537822643</c:v>
                </c:pt>
                <c:pt idx="24">
                  <c:v>0.44053431400531684</c:v>
                </c:pt>
                <c:pt idx="25">
                  <c:v>0.41025251327804446</c:v>
                </c:pt>
                <c:pt idx="26">
                  <c:v>0.38654499367431872</c:v>
                </c:pt>
                <c:pt idx="27">
                  <c:v>0.37915059836335807</c:v>
                </c:pt>
                <c:pt idx="28">
                  <c:v>0.38363969039937001</c:v>
                </c:pt>
                <c:pt idx="29">
                  <c:v>0.38492593030774208</c:v>
                </c:pt>
                <c:pt idx="30">
                  <c:v>0.30864992945474801</c:v>
                </c:pt>
                <c:pt idx="31">
                  <c:v>0.26726789464752837</c:v>
                </c:pt>
                <c:pt idx="32">
                  <c:v>0.2738998068668923</c:v>
                </c:pt>
                <c:pt idx="33">
                  <c:v>0.33979415132156243</c:v>
                </c:pt>
                <c:pt idx="34">
                  <c:v>0.33838152756568513</c:v>
                </c:pt>
                <c:pt idx="35">
                  <c:v>0.32354597374447136</c:v>
                </c:pt>
                <c:pt idx="36">
                  <c:v>0.31916523609153152</c:v>
                </c:pt>
                <c:pt idx="37">
                  <c:v>0.36114644123177769</c:v>
                </c:pt>
                <c:pt idx="38">
                  <c:v>0.48914859296245572</c:v>
                </c:pt>
                <c:pt idx="39">
                  <c:v>0.61370123750468686</c:v>
                </c:pt>
                <c:pt idx="40">
                  <c:v>0.63886960861986564</c:v>
                </c:pt>
                <c:pt idx="41">
                  <c:v>0.72691027158598343</c:v>
                </c:pt>
                <c:pt idx="42">
                  <c:v>0.58941693026645059</c:v>
                </c:pt>
                <c:pt idx="43">
                  <c:v>0.355416868968844</c:v>
                </c:pt>
                <c:pt idx="44">
                  <c:v>0.2882713969674438</c:v>
                </c:pt>
                <c:pt idx="45">
                  <c:v>0.31582074206047395</c:v>
                </c:pt>
                <c:pt idx="46">
                  <c:v>0.33604057631417089</c:v>
                </c:pt>
                <c:pt idx="47">
                  <c:v>0.379289357648397</c:v>
                </c:pt>
                <c:pt idx="48">
                  <c:v>0.45842517827957474</c:v>
                </c:pt>
                <c:pt idx="49">
                  <c:v>0.49744500269543557</c:v>
                </c:pt>
                <c:pt idx="50">
                  <c:v>0.50177034990222102</c:v>
                </c:pt>
                <c:pt idx="51">
                  <c:v>0.42707504497011828</c:v>
                </c:pt>
              </c:numCache>
            </c:numRef>
          </c:val>
        </c:ser>
        <c:ser>
          <c:idx val="5"/>
          <c:order val="4"/>
          <c:tx>
            <c:strRef>
              <c:f>'F6'!$H$42</c:f>
              <c:strCache>
                <c:ptCount val="1"/>
                <c:pt idx="0">
                  <c:v>Other</c:v>
                </c:pt>
              </c:strCache>
            </c:strRef>
          </c:tx>
          <c:cat>
            <c:numRef>
              <c:f>'F6'!$B$43:$B$94</c:f>
              <c:numCache>
                <c:formatCode>General</c:formatCode>
                <c:ptCount val="52"/>
                <c:pt idx="0">
                  <c:v>1966</c:v>
                </c:pt>
                <c:pt idx="1">
                  <c:v>1967</c:v>
                </c:pt>
                <c:pt idx="2">
                  <c:v>1968</c:v>
                </c:pt>
                <c:pt idx="3">
                  <c:v>1969</c:v>
                </c:pt>
                <c:pt idx="4">
                  <c:v>1970</c:v>
                </c:pt>
                <c:pt idx="5">
                  <c:v>1971</c:v>
                </c:pt>
                <c:pt idx="6">
                  <c:v>1972</c:v>
                </c:pt>
                <c:pt idx="7">
                  <c:v>1973</c:v>
                </c:pt>
                <c:pt idx="8">
                  <c:v>1974</c:v>
                </c:pt>
                <c:pt idx="9">
                  <c:v>1975</c:v>
                </c:pt>
                <c:pt idx="10">
                  <c:v>1976</c:v>
                </c:pt>
                <c:pt idx="11">
                  <c:v>1977</c:v>
                </c:pt>
                <c:pt idx="12">
                  <c:v>1978</c:v>
                </c:pt>
                <c:pt idx="13">
                  <c:v>1979</c:v>
                </c:pt>
                <c:pt idx="14">
                  <c:v>1980</c:v>
                </c:pt>
                <c:pt idx="15">
                  <c:v>1981</c:v>
                </c:pt>
                <c:pt idx="16">
                  <c:v>1982</c:v>
                </c:pt>
                <c:pt idx="17">
                  <c:v>1983</c:v>
                </c:pt>
                <c:pt idx="18">
                  <c:v>1984</c:v>
                </c:pt>
                <c:pt idx="19">
                  <c:v>1985</c:v>
                </c:pt>
                <c:pt idx="20">
                  <c:v>1986</c:v>
                </c:pt>
                <c:pt idx="21">
                  <c:v>1987</c:v>
                </c:pt>
                <c:pt idx="22">
                  <c:v>1988</c:v>
                </c:pt>
                <c:pt idx="23">
                  <c:v>1989</c:v>
                </c:pt>
                <c:pt idx="24">
                  <c:v>1990</c:v>
                </c:pt>
                <c:pt idx="25">
                  <c:v>1991</c:v>
                </c:pt>
                <c:pt idx="26">
                  <c:v>1992</c:v>
                </c:pt>
                <c:pt idx="27">
                  <c:v>1993</c:v>
                </c:pt>
                <c:pt idx="28">
                  <c:v>1994</c:v>
                </c:pt>
                <c:pt idx="29">
                  <c:v>1995</c:v>
                </c:pt>
                <c:pt idx="30">
                  <c:v>1996</c:v>
                </c:pt>
                <c:pt idx="31">
                  <c:v>1997</c:v>
                </c:pt>
                <c:pt idx="32">
                  <c:v>1998</c:v>
                </c:pt>
                <c:pt idx="33">
                  <c:v>1999</c:v>
                </c:pt>
                <c:pt idx="34">
                  <c:v>2000</c:v>
                </c:pt>
                <c:pt idx="35">
                  <c:v>2001</c:v>
                </c:pt>
                <c:pt idx="36">
                  <c:v>2002</c:v>
                </c:pt>
                <c:pt idx="37">
                  <c:v>2003</c:v>
                </c:pt>
                <c:pt idx="38">
                  <c:v>2004</c:v>
                </c:pt>
                <c:pt idx="39">
                  <c:v>2005</c:v>
                </c:pt>
                <c:pt idx="40">
                  <c:v>2006</c:v>
                </c:pt>
                <c:pt idx="41">
                  <c:v>2007</c:v>
                </c:pt>
                <c:pt idx="42">
                  <c:v>2008</c:v>
                </c:pt>
                <c:pt idx="43">
                  <c:v>2009</c:v>
                </c:pt>
                <c:pt idx="44">
                  <c:v>2010</c:v>
                </c:pt>
                <c:pt idx="45">
                  <c:v>2011</c:v>
                </c:pt>
                <c:pt idx="46">
                  <c:v>2012</c:v>
                </c:pt>
                <c:pt idx="47">
                  <c:v>2013</c:v>
                </c:pt>
                <c:pt idx="48">
                  <c:v>2014</c:v>
                </c:pt>
                <c:pt idx="49">
                  <c:v>2015</c:v>
                </c:pt>
                <c:pt idx="50">
                  <c:v>2016</c:v>
                </c:pt>
                <c:pt idx="51">
                  <c:v>2017</c:v>
                </c:pt>
              </c:numCache>
            </c:numRef>
          </c:cat>
          <c:val>
            <c:numRef>
              <c:f>'F6'!$H$43:$H$94</c:f>
              <c:numCache>
                <c:formatCode>General</c:formatCode>
                <c:ptCount val="52"/>
                <c:pt idx="0">
                  <c:v>0.43895663394913204</c:v>
                </c:pt>
                <c:pt idx="1">
                  <c:v>0.52646567171849656</c:v>
                </c:pt>
                <c:pt idx="2">
                  <c:v>0.66905629603950578</c:v>
                </c:pt>
                <c:pt idx="3">
                  <c:v>0.69234358726030765</c:v>
                </c:pt>
                <c:pt idx="4">
                  <c:v>0.58809091698625315</c:v>
                </c:pt>
                <c:pt idx="5">
                  <c:v>0.61949644215831456</c:v>
                </c:pt>
                <c:pt idx="6">
                  <c:v>0.69500634341633472</c:v>
                </c:pt>
                <c:pt idx="7">
                  <c:v>0.62429321664066684</c:v>
                </c:pt>
                <c:pt idx="8">
                  <c:v>0.5344052188487256</c:v>
                </c:pt>
                <c:pt idx="9">
                  <c:v>0.54877371160306476</c:v>
                </c:pt>
                <c:pt idx="10">
                  <c:v>0.65233430267885739</c:v>
                </c:pt>
                <c:pt idx="11">
                  <c:v>0.67648582716855898</c:v>
                </c:pt>
                <c:pt idx="12">
                  <c:v>0.65378439319061388</c:v>
                </c:pt>
                <c:pt idx="13">
                  <c:v>0.61634591427757512</c:v>
                </c:pt>
                <c:pt idx="14">
                  <c:v>0.59068688785053958</c:v>
                </c:pt>
                <c:pt idx="15">
                  <c:v>0.55936552662234496</c:v>
                </c:pt>
                <c:pt idx="16">
                  <c:v>0.34539737274091709</c:v>
                </c:pt>
                <c:pt idx="17">
                  <c:v>0.2982977939009866</c:v>
                </c:pt>
                <c:pt idx="18">
                  <c:v>0.26390246915390192</c:v>
                </c:pt>
                <c:pt idx="19">
                  <c:v>0.28530672688015835</c:v>
                </c:pt>
                <c:pt idx="20">
                  <c:v>0.27577097930743144</c:v>
                </c:pt>
                <c:pt idx="21">
                  <c:v>0.2657114483003436</c:v>
                </c:pt>
                <c:pt idx="22">
                  <c:v>0.21891690960385315</c:v>
                </c:pt>
                <c:pt idx="23">
                  <c:v>0.21709287178421321</c:v>
                </c:pt>
                <c:pt idx="24">
                  <c:v>0.24678537524920274</c:v>
                </c:pt>
                <c:pt idx="25">
                  <c:v>0.22328372161631529</c:v>
                </c:pt>
                <c:pt idx="26">
                  <c:v>0.24111802023596543</c:v>
                </c:pt>
                <c:pt idx="27">
                  <c:v>0.23220198718109258</c:v>
                </c:pt>
                <c:pt idx="28">
                  <c:v>0.2224254921435857</c:v>
                </c:pt>
                <c:pt idx="29">
                  <c:v>0.19331626988973002</c:v>
                </c:pt>
                <c:pt idx="30">
                  <c:v>0.21898021819467237</c:v>
                </c:pt>
                <c:pt idx="31">
                  <c:v>0.18672565470348512</c:v>
                </c:pt>
                <c:pt idx="32">
                  <c:v>0.16982470958083956</c:v>
                </c:pt>
                <c:pt idx="33">
                  <c:v>0.1575189628757602</c:v>
                </c:pt>
                <c:pt idx="34">
                  <c:v>0.15602480097594743</c:v>
                </c:pt>
                <c:pt idx="35">
                  <c:v>0.15912066763328458</c:v>
                </c:pt>
                <c:pt idx="36">
                  <c:v>0.161753203675749</c:v>
                </c:pt>
                <c:pt idx="37">
                  <c:v>0.19674512064498337</c:v>
                </c:pt>
                <c:pt idx="38">
                  <c:v>0.21618031439152699</c:v>
                </c:pt>
                <c:pt idx="39">
                  <c:v>0.20638484571777566</c:v>
                </c:pt>
                <c:pt idx="40">
                  <c:v>0.1883712305320521</c:v>
                </c:pt>
                <c:pt idx="41">
                  <c:v>0.17286195707741125</c:v>
                </c:pt>
                <c:pt idx="42">
                  <c:v>0.16992281440073137</c:v>
                </c:pt>
                <c:pt idx="43">
                  <c:v>0.18087906617276539</c:v>
                </c:pt>
                <c:pt idx="44">
                  <c:v>0.17029588158298092</c:v>
                </c:pt>
                <c:pt idx="45">
                  <c:v>0.1649867572923166</c:v>
                </c:pt>
                <c:pt idx="46">
                  <c:v>0.1470680822599123</c:v>
                </c:pt>
                <c:pt idx="47">
                  <c:v>0.13735893903496621</c:v>
                </c:pt>
                <c:pt idx="48">
                  <c:v>0.13043657980583526</c:v>
                </c:pt>
                <c:pt idx="49">
                  <c:v>0.1267889276236121</c:v>
                </c:pt>
                <c:pt idx="50">
                  <c:v>0.1193612037659946</c:v>
                </c:pt>
                <c:pt idx="51">
                  <c:v>0.12090168545198086</c:v>
                </c:pt>
              </c:numCache>
            </c:numRef>
          </c:val>
        </c:ser>
        <c:ser>
          <c:idx val="0"/>
          <c:order val="5"/>
          <c:tx>
            <c:strRef>
              <c:f>'F6'!$C$42</c:f>
              <c:strCache>
                <c:ptCount val="1"/>
                <c:pt idx="0">
                  <c:v>Property</c:v>
                </c:pt>
              </c:strCache>
            </c:strRef>
          </c:tx>
          <c:cat>
            <c:numRef>
              <c:f>'F6'!$B$43:$B$94</c:f>
              <c:numCache>
                <c:formatCode>General</c:formatCode>
                <c:ptCount val="52"/>
                <c:pt idx="0">
                  <c:v>1966</c:v>
                </c:pt>
                <c:pt idx="1">
                  <c:v>1967</c:v>
                </c:pt>
                <c:pt idx="2">
                  <c:v>1968</c:v>
                </c:pt>
                <c:pt idx="3">
                  <c:v>1969</c:v>
                </c:pt>
                <c:pt idx="4">
                  <c:v>1970</c:v>
                </c:pt>
                <c:pt idx="5">
                  <c:v>1971</c:v>
                </c:pt>
                <c:pt idx="6">
                  <c:v>1972</c:v>
                </c:pt>
                <c:pt idx="7">
                  <c:v>1973</c:v>
                </c:pt>
                <c:pt idx="8">
                  <c:v>1974</c:v>
                </c:pt>
                <c:pt idx="9">
                  <c:v>1975</c:v>
                </c:pt>
                <c:pt idx="10">
                  <c:v>1976</c:v>
                </c:pt>
                <c:pt idx="11">
                  <c:v>1977</c:v>
                </c:pt>
                <c:pt idx="12">
                  <c:v>1978</c:v>
                </c:pt>
                <c:pt idx="13">
                  <c:v>1979</c:v>
                </c:pt>
                <c:pt idx="14">
                  <c:v>1980</c:v>
                </c:pt>
                <c:pt idx="15">
                  <c:v>1981</c:v>
                </c:pt>
                <c:pt idx="16">
                  <c:v>1982</c:v>
                </c:pt>
                <c:pt idx="17">
                  <c:v>1983</c:v>
                </c:pt>
                <c:pt idx="18">
                  <c:v>1984</c:v>
                </c:pt>
                <c:pt idx="19">
                  <c:v>1985</c:v>
                </c:pt>
                <c:pt idx="20">
                  <c:v>1986</c:v>
                </c:pt>
                <c:pt idx="21">
                  <c:v>1987</c:v>
                </c:pt>
                <c:pt idx="22">
                  <c:v>1988</c:v>
                </c:pt>
                <c:pt idx="23">
                  <c:v>1989</c:v>
                </c:pt>
                <c:pt idx="24">
                  <c:v>1990</c:v>
                </c:pt>
                <c:pt idx="25">
                  <c:v>1991</c:v>
                </c:pt>
                <c:pt idx="26">
                  <c:v>1992</c:v>
                </c:pt>
                <c:pt idx="27">
                  <c:v>1993</c:v>
                </c:pt>
                <c:pt idx="28">
                  <c:v>1994</c:v>
                </c:pt>
                <c:pt idx="29">
                  <c:v>1995</c:v>
                </c:pt>
                <c:pt idx="30">
                  <c:v>1996</c:v>
                </c:pt>
                <c:pt idx="31">
                  <c:v>1997</c:v>
                </c:pt>
                <c:pt idx="32">
                  <c:v>1998</c:v>
                </c:pt>
                <c:pt idx="33">
                  <c:v>1999</c:v>
                </c:pt>
                <c:pt idx="34">
                  <c:v>2000</c:v>
                </c:pt>
                <c:pt idx="35">
                  <c:v>2001</c:v>
                </c:pt>
                <c:pt idx="36">
                  <c:v>2002</c:v>
                </c:pt>
                <c:pt idx="37">
                  <c:v>2003</c:v>
                </c:pt>
                <c:pt idx="38">
                  <c:v>2004</c:v>
                </c:pt>
                <c:pt idx="39">
                  <c:v>2005</c:v>
                </c:pt>
                <c:pt idx="40">
                  <c:v>2006</c:v>
                </c:pt>
                <c:pt idx="41">
                  <c:v>2007</c:v>
                </c:pt>
                <c:pt idx="42">
                  <c:v>2008</c:v>
                </c:pt>
                <c:pt idx="43">
                  <c:v>2009</c:v>
                </c:pt>
                <c:pt idx="44">
                  <c:v>2010</c:v>
                </c:pt>
                <c:pt idx="45">
                  <c:v>2011</c:v>
                </c:pt>
                <c:pt idx="46">
                  <c:v>2012</c:v>
                </c:pt>
                <c:pt idx="47">
                  <c:v>2013</c:v>
                </c:pt>
                <c:pt idx="48">
                  <c:v>2014</c:v>
                </c:pt>
                <c:pt idx="49">
                  <c:v>2015</c:v>
                </c:pt>
                <c:pt idx="50">
                  <c:v>2016</c:v>
                </c:pt>
                <c:pt idx="51">
                  <c:v>2017</c:v>
                </c:pt>
              </c:numCache>
            </c:numRef>
          </c:cat>
          <c:val>
            <c:numRef>
              <c:f>'F6'!$C$43:$C$94</c:f>
              <c:numCache>
                <c:formatCode>General</c:formatCode>
                <c:ptCount val="52"/>
                <c:pt idx="0">
                  <c:v>2.9231521755186023</c:v>
                </c:pt>
                <c:pt idx="1">
                  <c:v>3.0375580822098924</c:v>
                </c:pt>
                <c:pt idx="2">
                  <c:v>3.0325584237343652</c:v>
                </c:pt>
                <c:pt idx="3">
                  <c:v>3.0272695505870848</c:v>
                </c:pt>
                <c:pt idx="4">
                  <c:v>3.1603778518451984</c:v>
                </c:pt>
                <c:pt idx="5">
                  <c:v>3.2822645594409208</c:v>
                </c:pt>
                <c:pt idx="6">
                  <c:v>3.2983651597684065</c:v>
                </c:pt>
                <c:pt idx="7">
                  <c:v>3.4975714620580947</c:v>
                </c:pt>
                <c:pt idx="8">
                  <c:v>3.5355444062279062</c:v>
                </c:pt>
                <c:pt idx="9">
                  <c:v>3.5296455192012939</c:v>
                </c:pt>
                <c:pt idx="10">
                  <c:v>3.7753130608261776</c:v>
                </c:pt>
                <c:pt idx="11">
                  <c:v>3.8648109385770262</c:v>
                </c:pt>
                <c:pt idx="12">
                  <c:v>3.4737856145694948</c:v>
                </c:pt>
                <c:pt idx="13">
                  <c:v>3.0831712959853408</c:v>
                </c:pt>
                <c:pt idx="14">
                  <c:v>2.937138666381772</c:v>
                </c:pt>
                <c:pt idx="15">
                  <c:v>2.7627734939070048</c:v>
                </c:pt>
                <c:pt idx="16">
                  <c:v>2.7328095924311415</c:v>
                </c:pt>
                <c:pt idx="17">
                  <c:v>2.6425444407203038</c:v>
                </c:pt>
                <c:pt idx="18">
                  <c:v>2.5038313378702761</c:v>
                </c:pt>
                <c:pt idx="19">
                  <c:v>2.4448429544299839</c:v>
                </c:pt>
                <c:pt idx="20">
                  <c:v>2.4993993886406125</c:v>
                </c:pt>
                <c:pt idx="21">
                  <c:v>2.5376348434922114</c:v>
                </c:pt>
                <c:pt idx="22">
                  <c:v>2.5343812286277489</c:v>
                </c:pt>
                <c:pt idx="23">
                  <c:v>2.6057767654604169</c:v>
                </c:pt>
                <c:pt idx="24">
                  <c:v>2.7335771657161803</c:v>
                </c:pt>
                <c:pt idx="25">
                  <c:v>2.969767761069904</c:v>
                </c:pt>
                <c:pt idx="26">
                  <c:v>3.1518239283011735</c:v>
                </c:pt>
                <c:pt idx="27">
                  <c:v>3.0995094329270478</c:v>
                </c:pt>
                <c:pt idx="28">
                  <c:v>3.0037396494463837</c:v>
                </c:pt>
                <c:pt idx="29">
                  <c:v>2.7588943868524258</c:v>
                </c:pt>
                <c:pt idx="30">
                  <c:v>2.4234092599580492</c:v>
                </c:pt>
                <c:pt idx="31">
                  <c:v>2.2799125551927042</c:v>
                </c:pt>
                <c:pt idx="32">
                  <c:v>2.1318937577902388</c:v>
                </c:pt>
                <c:pt idx="33">
                  <c:v>2.1333252055176324</c:v>
                </c:pt>
                <c:pt idx="34">
                  <c:v>2.0678969233935138</c:v>
                </c:pt>
                <c:pt idx="35">
                  <c:v>2.0385634268069501</c:v>
                </c:pt>
                <c:pt idx="36">
                  <c:v>2.0984014849598123</c:v>
                </c:pt>
                <c:pt idx="37">
                  <c:v>2.4239838198111796</c:v>
                </c:pt>
                <c:pt idx="38">
                  <c:v>2.7043741173207727</c:v>
                </c:pt>
                <c:pt idx="39">
                  <c:v>2.5031620665887697</c:v>
                </c:pt>
                <c:pt idx="40">
                  <c:v>2.5026703782660293</c:v>
                </c:pt>
                <c:pt idx="41">
                  <c:v>2.4286739185812976</c:v>
                </c:pt>
                <c:pt idx="42">
                  <c:v>2.4406019026985062</c:v>
                </c:pt>
                <c:pt idx="43">
                  <c:v>2.7151203646630004</c:v>
                </c:pt>
                <c:pt idx="44">
                  <c:v>2.9022750280665819</c:v>
                </c:pt>
                <c:pt idx="45">
                  <c:v>2.8389509175329146</c:v>
                </c:pt>
                <c:pt idx="46">
                  <c:v>2.8116855826703038</c:v>
                </c:pt>
                <c:pt idx="47">
                  <c:v>2.7544536808703715</c:v>
                </c:pt>
                <c:pt idx="48">
                  <c:v>2.7790840873643416</c:v>
                </c:pt>
                <c:pt idx="49">
                  <c:v>2.8238641767106243</c:v>
                </c:pt>
                <c:pt idx="50">
                  <c:v>2.9567685875403589</c:v>
                </c:pt>
                <c:pt idx="51">
                  <c:v>2.9991252023973534</c:v>
                </c:pt>
              </c:numCache>
            </c:numRef>
          </c:val>
        </c:ser>
        <c:dLbls>
          <c:showLegendKey val="0"/>
          <c:showVal val="0"/>
          <c:showCatName val="0"/>
          <c:showSerName val="0"/>
          <c:showPercent val="0"/>
          <c:showBubbleSize val="0"/>
        </c:dLbls>
        <c:axId val="267017728"/>
        <c:axId val="262200640"/>
      </c:areaChart>
      <c:catAx>
        <c:axId val="267017728"/>
        <c:scaling>
          <c:orientation val="minMax"/>
        </c:scaling>
        <c:delete val="0"/>
        <c:axPos val="b"/>
        <c:title>
          <c:tx>
            <c:rich>
              <a:bodyPr/>
              <a:lstStyle/>
              <a:p>
                <a:pPr>
                  <a:defRPr i="1" baseline="0"/>
                </a:pPr>
                <a:r>
                  <a:rPr lang="en-US" i="1" baseline="0"/>
                  <a:t>Fiscal Year</a:t>
                </a:r>
              </a:p>
            </c:rich>
          </c:tx>
          <c:overlay val="0"/>
        </c:title>
        <c:numFmt formatCode="General" sourceLinked="1"/>
        <c:majorTickMark val="none"/>
        <c:minorTickMark val="none"/>
        <c:tickLblPos val="nextTo"/>
        <c:txPr>
          <a:bodyPr/>
          <a:lstStyle/>
          <a:p>
            <a:pPr>
              <a:defRPr sz="800" baseline="0"/>
            </a:pPr>
            <a:endParaRPr lang="en-US"/>
          </a:p>
        </c:txPr>
        <c:crossAx val="262200640"/>
        <c:crosses val="autoZero"/>
        <c:auto val="1"/>
        <c:lblAlgn val="ctr"/>
        <c:lblOffset val="100"/>
        <c:tickLblSkip val="3"/>
        <c:noMultiLvlLbl val="0"/>
      </c:catAx>
      <c:valAx>
        <c:axId val="262200640"/>
        <c:scaling>
          <c:orientation val="minMax"/>
          <c:max val="7.5"/>
          <c:min val="0"/>
        </c:scaling>
        <c:delete val="0"/>
        <c:axPos val="l"/>
        <c:majorGridlines/>
        <c:title>
          <c:tx>
            <c:rich>
              <a:bodyPr rot="-5400000" vert="horz"/>
              <a:lstStyle/>
              <a:p>
                <a:pPr>
                  <a:defRPr baseline="0"/>
                </a:pPr>
                <a:r>
                  <a:rPr lang="en-US" baseline="0"/>
                  <a:t>Taxes per $100 GTR</a:t>
                </a:r>
              </a:p>
              <a:p>
                <a:pPr>
                  <a:defRPr baseline="0"/>
                </a:pPr>
                <a:endParaRPr lang="en-US" baseline="0"/>
              </a:p>
            </c:rich>
          </c:tx>
          <c:overlay val="0"/>
        </c:title>
        <c:numFmt formatCode="&quot;$&quot;#,##0.00" sourceLinked="0"/>
        <c:majorTickMark val="none"/>
        <c:minorTickMark val="none"/>
        <c:tickLblPos val="nextTo"/>
        <c:spPr>
          <a:ln w="9525">
            <a:noFill/>
          </a:ln>
        </c:spPr>
        <c:txPr>
          <a:bodyPr/>
          <a:lstStyle/>
          <a:p>
            <a:pPr>
              <a:defRPr sz="800" baseline="0"/>
            </a:pPr>
            <a:endParaRPr lang="en-US"/>
          </a:p>
        </c:txPr>
        <c:crossAx val="267017728"/>
        <c:crosses val="autoZero"/>
        <c:crossBetween val="midCat"/>
        <c:majorUnit val="0.5"/>
      </c:valAx>
    </c:plotArea>
    <c:legend>
      <c:legendPos val="b"/>
      <c:overlay val="0"/>
    </c:legend>
    <c:plotVisOnly val="1"/>
    <c:dispBlanksAs val="zero"/>
    <c:showDLblsOverMax val="0"/>
  </c:chart>
  <c:printSettings>
    <c:headerFooter/>
    <c:pageMargins b="0.75000000000000822" l="0.70000000000000095" r="0.70000000000000095" t="0.75000000000000822" header="0.30000000000000032" footer="0.30000000000000032"/>
    <c:pageSetup orientation="landscape"/>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baseline="0"/>
              <a:t>State and MCTD Tax Effort in New York City by Type of Tax</a:t>
            </a:r>
          </a:p>
          <a:p>
            <a:pPr>
              <a:defRPr/>
            </a:pPr>
            <a:r>
              <a:rPr lang="en-US" sz="1100" b="1" i="1" baseline="0"/>
              <a:t>Nonexported Taxes per $100 Gross Taxable Resources since 1966</a:t>
            </a:r>
          </a:p>
        </c:rich>
      </c:tx>
      <c:layout>
        <c:manualLayout>
          <c:xMode val="edge"/>
          <c:yMode val="edge"/>
          <c:x val="0.13649321288663696"/>
          <c:y val="1.5094406362130662E-2"/>
        </c:manualLayout>
      </c:layout>
      <c:overlay val="0"/>
    </c:title>
    <c:autoTitleDeleted val="0"/>
    <c:plotArea>
      <c:layout/>
      <c:areaChart>
        <c:grouping val="stacked"/>
        <c:varyColors val="0"/>
        <c:ser>
          <c:idx val="1"/>
          <c:order val="0"/>
          <c:tx>
            <c:strRef>
              <c:f>'F6'!$O$42</c:f>
              <c:strCache>
                <c:ptCount val="1"/>
                <c:pt idx="0">
                  <c:v>Sales</c:v>
                </c:pt>
              </c:strCache>
            </c:strRef>
          </c:tx>
          <c:cat>
            <c:numRef>
              <c:f>'F6'!$B$43:$B$94</c:f>
              <c:numCache>
                <c:formatCode>General</c:formatCode>
                <c:ptCount val="52"/>
                <c:pt idx="0">
                  <c:v>1966</c:v>
                </c:pt>
                <c:pt idx="1">
                  <c:v>1967</c:v>
                </c:pt>
                <c:pt idx="2">
                  <c:v>1968</c:v>
                </c:pt>
                <c:pt idx="3">
                  <c:v>1969</c:v>
                </c:pt>
                <c:pt idx="4">
                  <c:v>1970</c:v>
                </c:pt>
                <c:pt idx="5">
                  <c:v>1971</c:v>
                </c:pt>
                <c:pt idx="6">
                  <c:v>1972</c:v>
                </c:pt>
                <c:pt idx="7">
                  <c:v>1973</c:v>
                </c:pt>
                <c:pt idx="8">
                  <c:v>1974</c:v>
                </c:pt>
                <c:pt idx="9">
                  <c:v>1975</c:v>
                </c:pt>
                <c:pt idx="10">
                  <c:v>1976</c:v>
                </c:pt>
                <c:pt idx="11">
                  <c:v>1977</c:v>
                </c:pt>
                <c:pt idx="12">
                  <c:v>1978</c:v>
                </c:pt>
                <c:pt idx="13">
                  <c:v>1979</c:v>
                </c:pt>
                <c:pt idx="14">
                  <c:v>1980</c:v>
                </c:pt>
                <c:pt idx="15">
                  <c:v>1981</c:v>
                </c:pt>
                <c:pt idx="16">
                  <c:v>1982</c:v>
                </c:pt>
                <c:pt idx="17">
                  <c:v>1983</c:v>
                </c:pt>
                <c:pt idx="18">
                  <c:v>1984</c:v>
                </c:pt>
                <c:pt idx="19">
                  <c:v>1985</c:v>
                </c:pt>
                <c:pt idx="20">
                  <c:v>1986</c:v>
                </c:pt>
                <c:pt idx="21">
                  <c:v>1987</c:v>
                </c:pt>
                <c:pt idx="22">
                  <c:v>1988</c:v>
                </c:pt>
                <c:pt idx="23">
                  <c:v>1989</c:v>
                </c:pt>
                <c:pt idx="24">
                  <c:v>1990</c:v>
                </c:pt>
                <c:pt idx="25">
                  <c:v>1991</c:v>
                </c:pt>
                <c:pt idx="26">
                  <c:v>1992</c:v>
                </c:pt>
                <c:pt idx="27">
                  <c:v>1993</c:v>
                </c:pt>
                <c:pt idx="28">
                  <c:v>1994</c:v>
                </c:pt>
                <c:pt idx="29">
                  <c:v>1995</c:v>
                </c:pt>
                <c:pt idx="30">
                  <c:v>1996</c:v>
                </c:pt>
                <c:pt idx="31">
                  <c:v>1997</c:v>
                </c:pt>
                <c:pt idx="32">
                  <c:v>1998</c:v>
                </c:pt>
                <c:pt idx="33">
                  <c:v>1999</c:v>
                </c:pt>
                <c:pt idx="34">
                  <c:v>2000</c:v>
                </c:pt>
                <c:pt idx="35">
                  <c:v>2001</c:v>
                </c:pt>
                <c:pt idx="36">
                  <c:v>2002</c:v>
                </c:pt>
                <c:pt idx="37">
                  <c:v>2003</c:v>
                </c:pt>
                <c:pt idx="38">
                  <c:v>2004</c:v>
                </c:pt>
                <c:pt idx="39">
                  <c:v>2005</c:v>
                </c:pt>
                <c:pt idx="40">
                  <c:v>2006</c:v>
                </c:pt>
                <c:pt idx="41">
                  <c:v>2007</c:v>
                </c:pt>
                <c:pt idx="42">
                  <c:v>2008</c:v>
                </c:pt>
                <c:pt idx="43">
                  <c:v>2009</c:v>
                </c:pt>
                <c:pt idx="44">
                  <c:v>2010</c:v>
                </c:pt>
                <c:pt idx="45">
                  <c:v>2011</c:v>
                </c:pt>
                <c:pt idx="46">
                  <c:v>2012</c:v>
                </c:pt>
                <c:pt idx="47">
                  <c:v>2013</c:v>
                </c:pt>
                <c:pt idx="48">
                  <c:v>2014</c:v>
                </c:pt>
                <c:pt idx="49">
                  <c:v>2015</c:v>
                </c:pt>
                <c:pt idx="50">
                  <c:v>2016</c:v>
                </c:pt>
                <c:pt idx="51">
                  <c:v>2017</c:v>
                </c:pt>
              </c:numCache>
            </c:numRef>
          </c:cat>
          <c:val>
            <c:numRef>
              <c:f>'F6'!$O$43:$O$94</c:f>
              <c:numCache>
                <c:formatCode>General</c:formatCode>
                <c:ptCount val="52"/>
                <c:pt idx="0">
                  <c:v>0.42537734842399388</c:v>
                </c:pt>
                <c:pt idx="1">
                  <c:v>0.49023817251340285</c:v>
                </c:pt>
                <c:pt idx="2">
                  <c:v>0.49327211757627404</c:v>
                </c:pt>
                <c:pt idx="3">
                  <c:v>0.55537644920254003</c:v>
                </c:pt>
                <c:pt idx="4">
                  <c:v>0.77205671799918363</c:v>
                </c:pt>
                <c:pt idx="5">
                  <c:v>0.76475444767870737</c:v>
                </c:pt>
                <c:pt idx="6">
                  <c:v>1.0216180498799006</c:v>
                </c:pt>
                <c:pt idx="7">
                  <c:v>1.0317880384068563</c:v>
                </c:pt>
                <c:pt idx="8">
                  <c:v>1.009581000537322</c:v>
                </c:pt>
                <c:pt idx="9">
                  <c:v>1.0043957799638212</c:v>
                </c:pt>
                <c:pt idx="10">
                  <c:v>0.98015209181275753</c:v>
                </c:pt>
                <c:pt idx="11">
                  <c:v>0.9794798647926487</c:v>
                </c:pt>
                <c:pt idx="12">
                  <c:v>0.93169904143059934</c:v>
                </c:pt>
                <c:pt idx="13">
                  <c:v>0.90346970178254093</c:v>
                </c:pt>
                <c:pt idx="14">
                  <c:v>0.96081816870821313</c:v>
                </c:pt>
                <c:pt idx="15">
                  <c:v>0.8975896007261811</c:v>
                </c:pt>
                <c:pt idx="16">
                  <c:v>0.93375638718371423</c:v>
                </c:pt>
                <c:pt idx="17">
                  <c:v>0.9274898178777552</c:v>
                </c:pt>
                <c:pt idx="18">
                  <c:v>0.93739824306480468</c:v>
                </c:pt>
                <c:pt idx="19">
                  <c:v>0.92103145664015285</c:v>
                </c:pt>
                <c:pt idx="20">
                  <c:v>0.96823761073004877</c:v>
                </c:pt>
                <c:pt idx="21">
                  <c:v>0.98356955934502543</c:v>
                </c:pt>
                <c:pt idx="22">
                  <c:v>0.96871644106455879</c:v>
                </c:pt>
                <c:pt idx="23">
                  <c:v>0.94548229592416488</c:v>
                </c:pt>
                <c:pt idx="24">
                  <c:v>0.93131605782236526</c:v>
                </c:pt>
                <c:pt idx="25">
                  <c:v>0.89893095266182932</c:v>
                </c:pt>
                <c:pt idx="26">
                  <c:v>0.86076811705461442</c:v>
                </c:pt>
                <c:pt idx="27">
                  <c:v>0.89615558872545309</c:v>
                </c:pt>
                <c:pt idx="28">
                  <c:v>0.90671363914080805</c:v>
                </c:pt>
                <c:pt idx="29">
                  <c:v>0.92134159612517141</c:v>
                </c:pt>
                <c:pt idx="30">
                  <c:v>0.88430323655783127</c:v>
                </c:pt>
                <c:pt idx="31">
                  <c:v>0.86813900139905975</c:v>
                </c:pt>
                <c:pt idx="32">
                  <c:v>0.85641146965125692</c:v>
                </c:pt>
                <c:pt idx="33">
                  <c:v>0.85546259724227169</c:v>
                </c:pt>
                <c:pt idx="34">
                  <c:v>0.8726912996240187</c:v>
                </c:pt>
                <c:pt idx="35">
                  <c:v>0.83887065019494589</c:v>
                </c:pt>
                <c:pt idx="36">
                  <c:v>0.77830242870412181</c:v>
                </c:pt>
                <c:pt idx="37">
                  <c:v>0.80461949303475722</c:v>
                </c:pt>
                <c:pt idx="38">
                  <c:v>0.91518972126060449</c:v>
                </c:pt>
                <c:pt idx="39">
                  <c:v>0.89988423041668975</c:v>
                </c:pt>
                <c:pt idx="40">
                  <c:v>0.84979786377476563</c:v>
                </c:pt>
                <c:pt idx="41">
                  <c:v>0.82702636593257361</c:v>
                </c:pt>
                <c:pt idx="42">
                  <c:v>0.85978274242659003</c:v>
                </c:pt>
                <c:pt idx="43">
                  <c:v>0.81248326049550323</c:v>
                </c:pt>
                <c:pt idx="44">
                  <c:v>0.76443961864603427</c:v>
                </c:pt>
                <c:pt idx="45">
                  <c:v>0.78671648370460789</c:v>
                </c:pt>
                <c:pt idx="46">
                  <c:v>0.75292611014680766</c:v>
                </c:pt>
                <c:pt idx="47">
                  <c:v>0.73038082618290123</c:v>
                </c:pt>
                <c:pt idx="48">
                  <c:v>0.75998596362520732</c:v>
                </c:pt>
                <c:pt idx="49">
                  <c:v>0.75949844505998987</c:v>
                </c:pt>
                <c:pt idx="50">
                  <c:v>0.77294631423054094</c:v>
                </c:pt>
                <c:pt idx="51">
                  <c:v>0.74619142612506784</c:v>
                </c:pt>
              </c:numCache>
            </c:numRef>
          </c:val>
        </c:ser>
        <c:ser>
          <c:idx val="2"/>
          <c:order val="1"/>
          <c:tx>
            <c:strRef>
              <c:f>'F6'!$P$42</c:f>
              <c:strCache>
                <c:ptCount val="1"/>
                <c:pt idx="0">
                  <c:v>Personal Income</c:v>
                </c:pt>
              </c:strCache>
            </c:strRef>
          </c:tx>
          <c:cat>
            <c:numRef>
              <c:f>'F6'!$B$43:$B$94</c:f>
              <c:numCache>
                <c:formatCode>General</c:formatCode>
                <c:ptCount val="52"/>
                <c:pt idx="0">
                  <c:v>1966</c:v>
                </c:pt>
                <c:pt idx="1">
                  <c:v>1967</c:v>
                </c:pt>
                <c:pt idx="2">
                  <c:v>1968</c:v>
                </c:pt>
                <c:pt idx="3">
                  <c:v>1969</c:v>
                </c:pt>
                <c:pt idx="4">
                  <c:v>1970</c:v>
                </c:pt>
                <c:pt idx="5">
                  <c:v>1971</c:v>
                </c:pt>
                <c:pt idx="6">
                  <c:v>1972</c:v>
                </c:pt>
                <c:pt idx="7">
                  <c:v>1973</c:v>
                </c:pt>
                <c:pt idx="8">
                  <c:v>1974</c:v>
                </c:pt>
                <c:pt idx="9">
                  <c:v>1975</c:v>
                </c:pt>
                <c:pt idx="10">
                  <c:v>1976</c:v>
                </c:pt>
                <c:pt idx="11">
                  <c:v>1977</c:v>
                </c:pt>
                <c:pt idx="12">
                  <c:v>1978</c:v>
                </c:pt>
                <c:pt idx="13">
                  <c:v>1979</c:v>
                </c:pt>
                <c:pt idx="14">
                  <c:v>1980</c:v>
                </c:pt>
                <c:pt idx="15">
                  <c:v>1981</c:v>
                </c:pt>
                <c:pt idx="16">
                  <c:v>1982</c:v>
                </c:pt>
                <c:pt idx="17">
                  <c:v>1983</c:v>
                </c:pt>
                <c:pt idx="18">
                  <c:v>1984</c:v>
                </c:pt>
                <c:pt idx="19">
                  <c:v>1985</c:v>
                </c:pt>
                <c:pt idx="20">
                  <c:v>1986</c:v>
                </c:pt>
                <c:pt idx="21">
                  <c:v>1987</c:v>
                </c:pt>
                <c:pt idx="22">
                  <c:v>1988</c:v>
                </c:pt>
                <c:pt idx="23">
                  <c:v>1989</c:v>
                </c:pt>
                <c:pt idx="24">
                  <c:v>1990</c:v>
                </c:pt>
                <c:pt idx="25">
                  <c:v>1991</c:v>
                </c:pt>
                <c:pt idx="26">
                  <c:v>1992</c:v>
                </c:pt>
                <c:pt idx="27">
                  <c:v>1993</c:v>
                </c:pt>
                <c:pt idx="28">
                  <c:v>1994</c:v>
                </c:pt>
                <c:pt idx="29">
                  <c:v>1995</c:v>
                </c:pt>
                <c:pt idx="30">
                  <c:v>1996</c:v>
                </c:pt>
                <c:pt idx="31">
                  <c:v>1997</c:v>
                </c:pt>
                <c:pt idx="32">
                  <c:v>1998</c:v>
                </c:pt>
                <c:pt idx="33">
                  <c:v>1999</c:v>
                </c:pt>
                <c:pt idx="34">
                  <c:v>2000</c:v>
                </c:pt>
                <c:pt idx="35">
                  <c:v>2001</c:v>
                </c:pt>
                <c:pt idx="36">
                  <c:v>2002</c:v>
                </c:pt>
                <c:pt idx="37">
                  <c:v>2003</c:v>
                </c:pt>
                <c:pt idx="38">
                  <c:v>2004</c:v>
                </c:pt>
                <c:pt idx="39">
                  <c:v>2005</c:v>
                </c:pt>
                <c:pt idx="40">
                  <c:v>2006</c:v>
                </c:pt>
                <c:pt idx="41">
                  <c:v>2007</c:v>
                </c:pt>
                <c:pt idx="42">
                  <c:v>2008</c:v>
                </c:pt>
                <c:pt idx="43">
                  <c:v>2009</c:v>
                </c:pt>
                <c:pt idx="44">
                  <c:v>2010</c:v>
                </c:pt>
                <c:pt idx="45">
                  <c:v>2011</c:v>
                </c:pt>
                <c:pt idx="46">
                  <c:v>2012</c:v>
                </c:pt>
                <c:pt idx="47">
                  <c:v>2013</c:v>
                </c:pt>
                <c:pt idx="48">
                  <c:v>2014</c:v>
                </c:pt>
                <c:pt idx="49">
                  <c:v>2015</c:v>
                </c:pt>
                <c:pt idx="50">
                  <c:v>2016</c:v>
                </c:pt>
                <c:pt idx="51">
                  <c:v>2017</c:v>
                </c:pt>
              </c:numCache>
            </c:numRef>
          </c:cat>
          <c:val>
            <c:numRef>
              <c:f>'F6'!$P$43:$P$94</c:f>
              <c:numCache>
                <c:formatCode>General</c:formatCode>
                <c:ptCount val="52"/>
                <c:pt idx="0">
                  <c:v>1.2845274961506552</c:v>
                </c:pt>
                <c:pt idx="1">
                  <c:v>1.3176424405723699</c:v>
                </c:pt>
                <c:pt idx="2">
                  <c:v>1.4561151915943189</c:v>
                </c:pt>
                <c:pt idx="3">
                  <c:v>1.7692866590642815</c:v>
                </c:pt>
                <c:pt idx="4">
                  <c:v>1.7404359618222862</c:v>
                </c:pt>
                <c:pt idx="5">
                  <c:v>1.5717632785761659</c:v>
                </c:pt>
                <c:pt idx="6">
                  <c:v>1.6587515929146071</c:v>
                </c:pt>
                <c:pt idx="7">
                  <c:v>1.8357484098291508</c:v>
                </c:pt>
                <c:pt idx="8">
                  <c:v>1.7973736273135426</c:v>
                </c:pt>
                <c:pt idx="9">
                  <c:v>1.7711918679116492</c:v>
                </c:pt>
                <c:pt idx="10">
                  <c:v>1.8313483389337699</c:v>
                </c:pt>
                <c:pt idx="11">
                  <c:v>1.8320626598005021</c:v>
                </c:pt>
                <c:pt idx="12">
                  <c:v>1.8013132627233304</c:v>
                </c:pt>
                <c:pt idx="13">
                  <c:v>1.6898159174844787</c:v>
                </c:pt>
                <c:pt idx="14">
                  <c:v>1.875507262523789</c:v>
                </c:pt>
                <c:pt idx="15">
                  <c:v>2.0027123605124926</c:v>
                </c:pt>
                <c:pt idx="16">
                  <c:v>2.0138284936708564</c:v>
                </c:pt>
                <c:pt idx="17">
                  <c:v>2.0608808571059076</c:v>
                </c:pt>
                <c:pt idx="18">
                  <c:v>2.1516353284724308</c:v>
                </c:pt>
                <c:pt idx="19">
                  <c:v>2.2107634446660596</c:v>
                </c:pt>
                <c:pt idx="20">
                  <c:v>2.1912412137105934</c:v>
                </c:pt>
                <c:pt idx="21">
                  <c:v>2.4563202027378641</c:v>
                </c:pt>
                <c:pt idx="22">
                  <c:v>2.1545625764503606</c:v>
                </c:pt>
                <c:pt idx="23">
                  <c:v>2.3104152062860961</c:v>
                </c:pt>
                <c:pt idx="24">
                  <c:v>2.1508573209119586</c:v>
                </c:pt>
                <c:pt idx="25">
                  <c:v>2.0244090076972441</c:v>
                </c:pt>
                <c:pt idx="26">
                  <c:v>2.0304543907591635</c:v>
                </c:pt>
                <c:pt idx="27">
                  <c:v>2.0895302743980415</c:v>
                </c:pt>
                <c:pt idx="28">
                  <c:v>2.1379449351636928</c:v>
                </c:pt>
                <c:pt idx="29">
                  <c:v>2.0002504776054275</c:v>
                </c:pt>
                <c:pt idx="30">
                  <c:v>1.9520869223248614</c:v>
                </c:pt>
                <c:pt idx="31">
                  <c:v>1.8146553641842793</c:v>
                </c:pt>
                <c:pt idx="32">
                  <c:v>1.9051099762455292</c:v>
                </c:pt>
                <c:pt idx="33">
                  <c:v>2.0263156817778496</c:v>
                </c:pt>
                <c:pt idx="34">
                  <c:v>2.2230654155365532</c:v>
                </c:pt>
                <c:pt idx="35">
                  <c:v>2.4689826171534222</c:v>
                </c:pt>
                <c:pt idx="36">
                  <c:v>1.9925956993965326</c:v>
                </c:pt>
                <c:pt idx="37">
                  <c:v>1.8561901291813516</c:v>
                </c:pt>
                <c:pt idx="38">
                  <c:v>2.1644588438926315</c:v>
                </c:pt>
                <c:pt idx="39">
                  <c:v>2.3197146984993573</c:v>
                </c:pt>
                <c:pt idx="40">
                  <c:v>2.4037927529986223</c:v>
                </c:pt>
                <c:pt idx="41">
                  <c:v>2.4991338946607158</c:v>
                </c:pt>
                <c:pt idx="42">
                  <c:v>2.9873069398718961</c:v>
                </c:pt>
                <c:pt idx="43">
                  <c:v>2.4749757537224926</c:v>
                </c:pt>
                <c:pt idx="44">
                  <c:v>2.6054083224079383</c:v>
                </c:pt>
                <c:pt idx="45">
                  <c:v>2.7201567480227871</c:v>
                </c:pt>
                <c:pt idx="46">
                  <c:v>2.5173003688620499</c:v>
                </c:pt>
                <c:pt idx="47">
                  <c:v>2.657995393800646</c:v>
                </c:pt>
                <c:pt idx="48">
                  <c:v>2.4992661249886443</c:v>
                </c:pt>
                <c:pt idx="49">
                  <c:v>2.7174686605974983</c:v>
                </c:pt>
                <c:pt idx="50">
                  <c:v>2.6694261807669877</c:v>
                </c:pt>
                <c:pt idx="51">
                  <c:v>2.5131867724558918</c:v>
                </c:pt>
              </c:numCache>
            </c:numRef>
          </c:val>
        </c:ser>
        <c:ser>
          <c:idx val="3"/>
          <c:order val="2"/>
          <c:tx>
            <c:strRef>
              <c:f>'F6'!$Q$42</c:f>
              <c:strCache>
                <c:ptCount val="1"/>
                <c:pt idx="0">
                  <c:v>Business Income</c:v>
                </c:pt>
              </c:strCache>
            </c:strRef>
          </c:tx>
          <c:cat>
            <c:numRef>
              <c:f>'F6'!$B$43:$B$94</c:f>
              <c:numCache>
                <c:formatCode>General</c:formatCode>
                <c:ptCount val="52"/>
                <c:pt idx="0">
                  <c:v>1966</c:v>
                </c:pt>
                <c:pt idx="1">
                  <c:v>1967</c:v>
                </c:pt>
                <c:pt idx="2">
                  <c:v>1968</c:v>
                </c:pt>
                <c:pt idx="3">
                  <c:v>1969</c:v>
                </c:pt>
                <c:pt idx="4">
                  <c:v>1970</c:v>
                </c:pt>
                <c:pt idx="5">
                  <c:v>1971</c:v>
                </c:pt>
                <c:pt idx="6">
                  <c:v>1972</c:v>
                </c:pt>
                <c:pt idx="7">
                  <c:v>1973</c:v>
                </c:pt>
                <c:pt idx="8">
                  <c:v>1974</c:v>
                </c:pt>
                <c:pt idx="9">
                  <c:v>1975</c:v>
                </c:pt>
                <c:pt idx="10">
                  <c:v>1976</c:v>
                </c:pt>
                <c:pt idx="11">
                  <c:v>1977</c:v>
                </c:pt>
                <c:pt idx="12">
                  <c:v>1978</c:v>
                </c:pt>
                <c:pt idx="13">
                  <c:v>1979</c:v>
                </c:pt>
                <c:pt idx="14">
                  <c:v>1980</c:v>
                </c:pt>
                <c:pt idx="15">
                  <c:v>1981</c:v>
                </c:pt>
                <c:pt idx="16">
                  <c:v>1982</c:v>
                </c:pt>
                <c:pt idx="17">
                  <c:v>1983</c:v>
                </c:pt>
                <c:pt idx="18">
                  <c:v>1984</c:v>
                </c:pt>
                <c:pt idx="19">
                  <c:v>1985</c:v>
                </c:pt>
                <c:pt idx="20">
                  <c:v>1986</c:v>
                </c:pt>
                <c:pt idx="21">
                  <c:v>1987</c:v>
                </c:pt>
                <c:pt idx="22">
                  <c:v>1988</c:v>
                </c:pt>
                <c:pt idx="23">
                  <c:v>1989</c:v>
                </c:pt>
                <c:pt idx="24">
                  <c:v>1990</c:v>
                </c:pt>
                <c:pt idx="25">
                  <c:v>1991</c:v>
                </c:pt>
                <c:pt idx="26">
                  <c:v>1992</c:v>
                </c:pt>
                <c:pt idx="27">
                  <c:v>1993</c:v>
                </c:pt>
                <c:pt idx="28">
                  <c:v>1994</c:v>
                </c:pt>
                <c:pt idx="29">
                  <c:v>1995</c:v>
                </c:pt>
                <c:pt idx="30">
                  <c:v>1996</c:v>
                </c:pt>
                <c:pt idx="31">
                  <c:v>1997</c:v>
                </c:pt>
                <c:pt idx="32">
                  <c:v>1998</c:v>
                </c:pt>
                <c:pt idx="33">
                  <c:v>1999</c:v>
                </c:pt>
                <c:pt idx="34">
                  <c:v>2000</c:v>
                </c:pt>
                <c:pt idx="35">
                  <c:v>2001</c:v>
                </c:pt>
                <c:pt idx="36">
                  <c:v>2002</c:v>
                </c:pt>
                <c:pt idx="37">
                  <c:v>2003</c:v>
                </c:pt>
                <c:pt idx="38">
                  <c:v>2004</c:v>
                </c:pt>
                <c:pt idx="39">
                  <c:v>2005</c:v>
                </c:pt>
                <c:pt idx="40">
                  <c:v>2006</c:v>
                </c:pt>
                <c:pt idx="41">
                  <c:v>2007</c:v>
                </c:pt>
                <c:pt idx="42">
                  <c:v>2008</c:v>
                </c:pt>
                <c:pt idx="43">
                  <c:v>2009</c:v>
                </c:pt>
                <c:pt idx="44">
                  <c:v>2010</c:v>
                </c:pt>
                <c:pt idx="45">
                  <c:v>2011</c:v>
                </c:pt>
                <c:pt idx="46">
                  <c:v>2012</c:v>
                </c:pt>
                <c:pt idx="47">
                  <c:v>2013</c:v>
                </c:pt>
                <c:pt idx="48">
                  <c:v>2014</c:v>
                </c:pt>
                <c:pt idx="49">
                  <c:v>2015</c:v>
                </c:pt>
                <c:pt idx="50">
                  <c:v>2016</c:v>
                </c:pt>
                <c:pt idx="51">
                  <c:v>2017</c:v>
                </c:pt>
              </c:numCache>
            </c:numRef>
          </c:cat>
          <c:val>
            <c:numRef>
              <c:f>'F6'!$Q$43:$Q$94</c:f>
              <c:numCache>
                <c:formatCode>General</c:formatCode>
                <c:ptCount val="52"/>
                <c:pt idx="0">
                  <c:v>0.45393713180464473</c:v>
                </c:pt>
                <c:pt idx="1">
                  <c:v>0.46939013492996795</c:v>
                </c:pt>
                <c:pt idx="2">
                  <c:v>0.42272420303299596</c:v>
                </c:pt>
                <c:pt idx="3">
                  <c:v>0.58744567414972493</c:v>
                </c:pt>
                <c:pt idx="4">
                  <c:v>0.62326971748601945</c:v>
                </c:pt>
                <c:pt idx="5">
                  <c:v>0.50137457160326226</c:v>
                </c:pt>
                <c:pt idx="6">
                  <c:v>0.64452355854241383</c:v>
                </c:pt>
                <c:pt idx="7">
                  <c:v>0.68124888988558741</c:v>
                </c:pt>
                <c:pt idx="8">
                  <c:v>0.66643029661037567</c:v>
                </c:pt>
                <c:pt idx="9">
                  <c:v>0.83352063807009791</c:v>
                </c:pt>
                <c:pt idx="10">
                  <c:v>0.94830942908438065</c:v>
                </c:pt>
                <c:pt idx="11">
                  <c:v>0.91746435019483785</c:v>
                </c:pt>
                <c:pt idx="12">
                  <c:v>0.88388931882465493</c:v>
                </c:pt>
                <c:pt idx="13">
                  <c:v>0.73916715294211377</c:v>
                </c:pt>
                <c:pt idx="14">
                  <c:v>0.69728421918098893</c:v>
                </c:pt>
                <c:pt idx="15">
                  <c:v>0.70903692423315867</c:v>
                </c:pt>
                <c:pt idx="16">
                  <c:v>0.64705604505548175</c:v>
                </c:pt>
                <c:pt idx="17">
                  <c:v>0.64113618602198208</c:v>
                </c:pt>
                <c:pt idx="18">
                  <c:v>0.66448431479812009</c:v>
                </c:pt>
                <c:pt idx="19">
                  <c:v>0.66735241933117373</c:v>
                </c:pt>
                <c:pt idx="20">
                  <c:v>0.70045581325554529</c:v>
                </c:pt>
                <c:pt idx="21">
                  <c:v>0.81108905386332053</c:v>
                </c:pt>
                <c:pt idx="22">
                  <c:v>0.75802381766466909</c:v>
                </c:pt>
                <c:pt idx="23">
                  <c:v>0.68330026071639183</c:v>
                </c:pt>
                <c:pt idx="24">
                  <c:v>0.53205746585345393</c:v>
                </c:pt>
                <c:pt idx="25">
                  <c:v>0.66516422650687579</c:v>
                </c:pt>
                <c:pt idx="26">
                  <c:v>0.77984819690538809</c:v>
                </c:pt>
                <c:pt idx="27">
                  <c:v>0.72803244789662502</c:v>
                </c:pt>
                <c:pt idx="28">
                  <c:v>0.85352054800426436</c:v>
                </c:pt>
                <c:pt idx="29">
                  <c:v>0.67774970746158303</c:v>
                </c:pt>
                <c:pt idx="30">
                  <c:v>0.69331457240799566</c:v>
                </c:pt>
                <c:pt idx="31">
                  <c:v>0.58666274249597417</c:v>
                </c:pt>
                <c:pt idx="32">
                  <c:v>0.62875564604750378</c:v>
                </c:pt>
                <c:pt idx="33">
                  <c:v>0.54270702837836249</c:v>
                </c:pt>
                <c:pt idx="34">
                  <c:v>0.50320005040245075</c:v>
                </c:pt>
                <c:pt idx="35">
                  <c:v>0.48637391143217668</c:v>
                </c:pt>
                <c:pt idx="36">
                  <c:v>0.3553594362164374</c:v>
                </c:pt>
                <c:pt idx="37">
                  <c:v>0.36060970893929878</c:v>
                </c:pt>
                <c:pt idx="38">
                  <c:v>0.38387975764125187</c:v>
                </c:pt>
                <c:pt idx="39">
                  <c:v>0.47101832780533603</c:v>
                </c:pt>
                <c:pt idx="40">
                  <c:v>0.52843563299912311</c:v>
                </c:pt>
                <c:pt idx="41">
                  <c:v>0.76383512043770563</c:v>
                </c:pt>
                <c:pt idx="42">
                  <c:v>0.53334913022329666</c:v>
                </c:pt>
                <c:pt idx="43">
                  <c:v>0.793759643619389</c:v>
                </c:pt>
                <c:pt idx="44">
                  <c:v>0.64836966805223295</c:v>
                </c:pt>
                <c:pt idx="45">
                  <c:v>0.60129610173584414</c:v>
                </c:pt>
                <c:pt idx="46">
                  <c:v>0.48435073938295636</c:v>
                </c:pt>
                <c:pt idx="47">
                  <c:v>0.51837477791353992</c:v>
                </c:pt>
                <c:pt idx="48">
                  <c:v>0.5040803032326604</c:v>
                </c:pt>
                <c:pt idx="49">
                  <c:v>0.40566334893108374</c:v>
                </c:pt>
                <c:pt idx="50">
                  <c:v>0.35934731808323195</c:v>
                </c:pt>
                <c:pt idx="51">
                  <c:v>0.34185341659025359</c:v>
                </c:pt>
              </c:numCache>
            </c:numRef>
          </c:val>
        </c:ser>
        <c:ser>
          <c:idx val="4"/>
          <c:order val="3"/>
          <c:tx>
            <c:strRef>
              <c:f>'F6'!$R$42</c:f>
              <c:strCache>
                <c:ptCount val="1"/>
                <c:pt idx="0">
                  <c:v>Real Estate Related</c:v>
                </c:pt>
              </c:strCache>
            </c:strRef>
          </c:tx>
          <c:cat>
            <c:numRef>
              <c:f>'F6'!$B$43:$B$94</c:f>
              <c:numCache>
                <c:formatCode>General</c:formatCode>
                <c:ptCount val="52"/>
                <c:pt idx="0">
                  <c:v>1966</c:v>
                </c:pt>
                <c:pt idx="1">
                  <c:v>1967</c:v>
                </c:pt>
                <c:pt idx="2">
                  <c:v>1968</c:v>
                </c:pt>
                <c:pt idx="3">
                  <c:v>1969</c:v>
                </c:pt>
                <c:pt idx="4">
                  <c:v>1970</c:v>
                </c:pt>
                <c:pt idx="5">
                  <c:v>1971</c:v>
                </c:pt>
                <c:pt idx="6">
                  <c:v>1972</c:v>
                </c:pt>
                <c:pt idx="7">
                  <c:v>1973</c:v>
                </c:pt>
                <c:pt idx="8">
                  <c:v>1974</c:v>
                </c:pt>
                <c:pt idx="9">
                  <c:v>1975</c:v>
                </c:pt>
                <c:pt idx="10">
                  <c:v>1976</c:v>
                </c:pt>
                <c:pt idx="11">
                  <c:v>1977</c:v>
                </c:pt>
                <c:pt idx="12">
                  <c:v>1978</c:v>
                </c:pt>
                <c:pt idx="13">
                  <c:v>1979</c:v>
                </c:pt>
                <c:pt idx="14">
                  <c:v>1980</c:v>
                </c:pt>
                <c:pt idx="15">
                  <c:v>1981</c:v>
                </c:pt>
                <c:pt idx="16">
                  <c:v>1982</c:v>
                </c:pt>
                <c:pt idx="17">
                  <c:v>1983</c:v>
                </c:pt>
                <c:pt idx="18">
                  <c:v>1984</c:v>
                </c:pt>
                <c:pt idx="19">
                  <c:v>1985</c:v>
                </c:pt>
                <c:pt idx="20">
                  <c:v>1986</c:v>
                </c:pt>
                <c:pt idx="21">
                  <c:v>1987</c:v>
                </c:pt>
                <c:pt idx="22">
                  <c:v>1988</c:v>
                </c:pt>
                <c:pt idx="23">
                  <c:v>1989</c:v>
                </c:pt>
                <c:pt idx="24">
                  <c:v>1990</c:v>
                </c:pt>
                <c:pt idx="25">
                  <c:v>1991</c:v>
                </c:pt>
                <c:pt idx="26">
                  <c:v>1992</c:v>
                </c:pt>
                <c:pt idx="27">
                  <c:v>1993</c:v>
                </c:pt>
                <c:pt idx="28">
                  <c:v>1994</c:v>
                </c:pt>
                <c:pt idx="29">
                  <c:v>1995</c:v>
                </c:pt>
                <c:pt idx="30">
                  <c:v>1996</c:v>
                </c:pt>
                <c:pt idx="31">
                  <c:v>1997</c:v>
                </c:pt>
                <c:pt idx="32">
                  <c:v>1998</c:v>
                </c:pt>
                <c:pt idx="33">
                  <c:v>1999</c:v>
                </c:pt>
                <c:pt idx="34">
                  <c:v>2000</c:v>
                </c:pt>
                <c:pt idx="35">
                  <c:v>2001</c:v>
                </c:pt>
                <c:pt idx="36">
                  <c:v>2002</c:v>
                </c:pt>
                <c:pt idx="37">
                  <c:v>2003</c:v>
                </c:pt>
                <c:pt idx="38">
                  <c:v>2004</c:v>
                </c:pt>
                <c:pt idx="39">
                  <c:v>2005</c:v>
                </c:pt>
                <c:pt idx="40">
                  <c:v>2006</c:v>
                </c:pt>
                <c:pt idx="41">
                  <c:v>2007</c:v>
                </c:pt>
                <c:pt idx="42">
                  <c:v>2008</c:v>
                </c:pt>
                <c:pt idx="43">
                  <c:v>2009</c:v>
                </c:pt>
                <c:pt idx="44">
                  <c:v>2010</c:v>
                </c:pt>
                <c:pt idx="45">
                  <c:v>2011</c:v>
                </c:pt>
                <c:pt idx="46">
                  <c:v>2012</c:v>
                </c:pt>
                <c:pt idx="47">
                  <c:v>2013</c:v>
                </c:pt>
                <c:pt idx="48">
                  <c:v>2014</c:v>
                </c:pt>
                <c:pt idx="49">
                  <c:v>2015</c:v>
                </c:pt>
                <c:pt idx="50">
                  <c:v>2016</c:v>
                </c:pt>
                <c:pt idx="51">
                  <c:v>2017</c:v>
                </c:pt>
              </c:numCache>
            </c:numRef>
          </c:cat>
          <c:val>
            <c:numRef>
              <c:f>'F6'!$R$43:$R$94</c:f>
              <c:numCache>
                <c:formatCode>General</c:formatCode>
                <c:ptCount val="52"/>
                <c:pt idx="0">
                  <c:v>0</c:v>
                </c:pt>
                <c:pt idx="1">
                  <c:v>0</c:v>
                </c:pt>
                <c:pt idx="2">
                  <c:v>0</c:v>
                </c:pt>
                <c:pt idx="3">
                  <c:v>2.0360975338600197E-3</c:v>
                </c:pt>
                <c:pt idx="4">
                  <c:v>8.8492966142540534E-3</c:v>
                </c:pt>
                <c:pt idx="5">
                  <c:v>1.2109978031787597E-2</c:v>
                </c:pt>
                <c:pt idx="6">
                  <c:v>1.5993617219626353E-2</c:v>
                </c:pt>
                <c:pt idx="7">
                  <c:v>1.4881096553593754E-2</c:v>
                </c:pt>
                <c:pt idx="8">
                  <c:v>1.3969074609406112E-2</c:v>
                </c:pt>
                <c:pt idx="9">
                  <c:v>9.7389620075022144E-3</c:v>
                </c:pt>
                <c:pt idx="10">
                  <c:v>7.4433412522680268E-3</c:v>
                </c:pt>
                <c:pt idx="11">
                  <c:v>7.6274587714733836E-3</c:v>
                </c:pt>
                <c:pt idx="12">
                  <c:v>8.7351079866952314E-3</c:v>
                </c:pt>
                <c:pt idx="13">
                  <c:v>1.2096120160247881E-2</c:v>
                </c:pt>
                <c:pt idx="14">
                  <c:v>1.7574269847764105E-2</c:v>
                </c:pt>
                <c:pt idx="15">
                  <c:v>1.8005456008715559E-2</c:v>
                </c:pt>
                <c:pt idx="16">
                  <c:v>3.305937972284783E-2</c:v>
                </c:pt>
                <c:pt idx="17">
                  <c:v>3.4737506349100597E-2</c:v>
                </c:pt>
                <c:pt idx="18">
                  <c:v>0.14947678475214266</c:v>
                </c:pt>
                <c:pt idx="19">
                  <c:v>0.22991153019313204</c:v>
                </c:pt>
                <c:pt idx="20">
                  <c:v>0.25930335439169139</c:v>
                </c:pt>
                <c:pt idx="21">
                  <c:v>0.34737697221778963</c:v>
                </c:pt>
                <c:pt idx="22">
                  <c:v>0.25167752081095141</c:v>
                </c:pt>
                <c:pt idx="23">
                  <c:v>0.22199016968901114</c:v>
                </c:pt>
                <c:pt idx="24">
                  <c:v>0.16091561854125186</c:v>
                </c:pt>
                <c:pt idx="25">
                  <c:v>8.844636942550485E-2</c:v>
                </c:pt>
                <c:pt idx="26">
                  <c:v>6.3102950047645531E-2</c:v>
                </c:pt>
                <c:pt idx="27">
                  <c:v>6.0149708628657629E-2</c:v>
                </c:pt>
                <c:pt idx="28">
                  <c:v>6.1379519769150279E-2</c:v>
                </c:pt>
                <c:pt idx="29">
                  <c:v>7.1642580999427302E-2</c:v>
                </c:pt>
                <c:pt idx="30">
                  <c:v>6.6030873296356624E-2</c:v>
                </c:pt>
                <c:pt idx="31">
                  <c:v>6.368032188200759E-2</c:v>
                </c:pt>
                <c:pt idx="32">
                  <c:v>8.0194658260445528E-2</c:v>
                </c:pt>
                <c:pt idx="33">
                  <c:v>0.13539223976155532</c:v>
                </c:pt>
                <c:pt idx="34">
                  <c:v>0.13041125011445048</c:v>
                </c:pt>
                <c:pt idx="35">
                  <c:v>0.12557927399310592</c:v>
                </c:pt>
                <c:pt idx="36">
                  <c:v>0.11718601908695686</c:v>
                </c:pt>
                <c:pt idx="37">
                  <c:v>0.12771009117141835</c:v>
                </c:pt>
                <c:pt idx="38">
                  <c:v>0.17042423657388067</c:v>
                </c:pt>
                <c:pt idx="39">
                  <c:v>0.28596404339149634</c:v>
                </c:pt>
                <c:pt idx="40">
                  <c:v>0.33247694486960944</c:v>
                </c:pt>
                <c:pt idx="41">
                  <c:v>0.40173514434639673</c:v>
                </c:pt>
                <c:pt idx="42">
                  <c:v>0.32887280602395952</c:v>
                </c:pt>
                <c:pt idx="43">
                  <c:v>0.16183966373402253</c:v>
                </c:pt>
                <c:pt idx="44">
                  <c:v>0.11046769686934504</c:v>
                </c:pt>
                <c:pt idx="45">
                  <c:v>0.13720251874977352</c:v>
                </c:pt>
                <c:pt idx="46">
                  <c:v>0.16227567553010452</c:v>
                </c:pt>
                <c:pt idx="47">
                  <c:v>0.19212824573138551</c:v>
                </c:pt>
                <c:pt idx="48">
                  <c:v>0.25103794844743188</c:v>
                </c:pt>
                <c:pt idx="49">
                  <c:v>0.28515668076880968</c:v>
                </c:pt>
                <c:pt idx="50">
                  <c:v>0.28595145479110784</c:v>
                </c:pt>
                <c:pt idx="51">
                  <c:v>0.23207293709795773</c:v>
                </c:pt>
              </c:numCache>
            </c:numRef>
          </c:val>
        </c:ser>
        <c:ser>
          <c:idx val="5"/>
          <c:order val="4"/>
          <c:tx>
            <c:strRef>
              <c:f>'F6'!$S$42</c:f>
              <c:strCache>
                <c:ptCount val="1"/>
                <c:pt idx="0">
                  <c:v>Other</c:v>
                </c:pt>
              </c:strCache>
            </c:strRef>
          </c:tx>
          <c:cat>
            <c:numRef>
              <c:f>'F6'!$B$43:$B$94</c:f>
              <c:numCache>
                <c:formatCode>General</c:formatCode>
                <c:ptCount val="52"/>
                <c:pt idx="0">
                  <c:v>1966</c:v>
                </c:pt>
                <c:pt idx="1">
                  <c:v>1967</c:v>
                </c:pt>
                <c:pt idx="2">
                  <c:v>1968</c:v>
                </c:pt>
                <c:pt idx="3">
                  <c:v>1969</c:v>
                </c:pt>
                <c:pt idx="4">
                  <c:v>1970</c:v>
                </c:pt>
                <c:pt idx="5">
                  <c:v>1971</c:v>
                </c:pt>
                <c:pt idx="6">
                  <c:v>1972</c:v>
                </c:pt>
                <c:pt idx="7">
                  <c:v>1973</c:v>
                </c:pt>
                <c:pt idx="8">
                  <c:v>1974</c:v>
                </c:pt>
                <c:pt idx="9">
                  <c:v>1975</c:v>
                </c:pt>
                <c:pt idx="10">
                  <c:v>1976</c:v>
                </c:pt>
                <c:pt idx="11">
                  <c:v>1977</c:v>
                </c:pt>
                <c:pt idx="12">
                  <c:v>1978</c:v>
                </c:pt>
                <c:pt idx="13">
                  <c:v>1979</c:v>
                </c:pt>
                <c:pt idx="14">
                  <c:v>1980</c:v>
                </c:pt>
                <c:pt idx="15">
                  <c:v>1981</c:v>
                </c:pt>
                <c:pt idx="16">
                  <c:v>1982</c:v>
                </c:pt>
                <c:pt idx="17">
                  <c:v>1983</c:v>
                </c:pt>
                <c:pt idx="18">
                  <c:v>1984</c:v>
                </c:pt>
                <c:pt idx="19">
                  <c:v>1985</c:v>
                </c:pt>
                <c:pt idx="20">
                  <c:v>1986</c:v>
                </c:pt>
                <c:pt idx="21">
                  <c:v>1987</c:v>
                </c:pt>
                <c:pt idx="22">
                  <c:v>1988</c:v>
                </c:pt>
                <c:pt idx="23">
                  <c:v>1989</c:v>
                </c:pt>
                <c:pt idx="24">
                  <c:v>1990</c:v>
                </c:pt>
                <c:pt idx="25">
                  <c:v>1991</c:v>
                </c:pt>
                <c:pt idx="26">
                  <c:v>1992</c:v>
                </c:pt>
                <c:pt idx="27">
                  <c:v>1993</c:v>
                </c:pt>
                <c:pt idx="28">
                  <c:v>1994</c:v>
                </c:pt>
                <c:pt idx="29">
                  <c:v>1995</c:v>
                </c:pt>
                <c:pt idx="30">
                  <c:v>1996</c:v>
                </c:pt>
                <c:pt idx="31">
                  <c:v>1997</c:v>
                </c:pt>
                <c:pt idx="32">
                  <c:v>1998</c:v>
                </c:pt>
                <c:pt idx="33">
                  <c:v>1999</c:v>
                </c:pt>
                <c:pt idx="34">
                  <c:v>2000</c:v>
                </c:pt>
                <c:pt idx="35">
                  <c:v>2001</c:v>
                </c:pt>
                <c:pt idx="36">
                  <c:v>2002</c:v>
                </c:pt>
                <c:pt idx="37">
                  <c:v>2003</c:v>
                </c:pt>
                <c:pt idx="38">
                  <c:v>2004</c:v>
                </c:pt>
                <c:pt idx="39">
                  <c:v>2005</c:v>
                </c:pt>
                <c:pt idx="40">
                  <c:v>2006</c:v>
                </c:pt>
                <c:pt idx="41">
                  <c:v>2007</c:v>
                </c:pt>
                <c:pt idx="42">
                  <c:v>2008</c:v>
                </c:pt>
                <c:pt idx="43">
                  <c:v>2009</c:v>
                </c:pt>
                <c:pt idx="44">
                  <c:v>2010</c:v>
                </c:pt>
                <c:pt idx="45">
                  <c:v>2011</c:v>
                </c:pt>
                <c:pt idx="46">
                  <c:v>2012</c:v>
                </c:pt>
                <c:pt idx="47">
                  <c:v>2013</c:v>
                </c:pt>
                <c:pt idx="48">
                  <c:v>2014</c:v>
                </c:pt>
                <c:pt idx="49">
                  <c:v>2015</c:v>
                </c:pt>
                <c:pt idx="50">
                  <c:v>2016</c:v>
                </c:pt>
                <c:pt idx="51">
                  <c:v>2017</c:v>
                </c:pt>
              </c:numCache>
            </c:numRef>
          </c:cat>
          <c:val>
            <c:numRef>
              <c:f>'F6'!$S$43:$S$94</c:f>
              <c:numCache>
                <c:formatCode>General</c:formatCode>
                <c:ptCount val="52"/>
                <c:pt idx="0">
                  <c:v>0.8083888873169699</c:v>
                </c:pt>
                <c:pt idx="1">
                  <c:v>0.82003093773684954</c:v>
                </c:pt>
                <c:pt idx="2">
                  <c:v>0.78098780849023097</c:v>
                </c:pt>
                <c:pt idx="3">
                  <c:v>0.81941145374282931</c:v>
                </c:pt>
                <c:pt idx="4">
                  <c:v>0.81181653535416165</c:v>
                </c:pt>
                <c:pt idx="5">
                  <c:v>0.80479097159105983</c:v>
                </c:pt>
                <c:pt idx="6">
                  <c:v>0.8579664962761625</c:v>
                </c:pt>
                <c:pt idx="7">
                  <c:v>0.85837454353301579</c:v>
                </c:pt>
                <c:pt idx="8">
                  <c:v>0.84237121117137614</c:v>
                </c:pt>
                <c:pt idx="9">
                  <c:v>0.8235889798902799</c:v>
                </c:pt>
                <c:pt idx="10">
                  <c:v>0.82142355885255514</c:v>
                </c:pt>
                <c:pt idx="11">
                  <c:v>0.83364057360206989</c:v>
                </c:pt>
                <c:pt idx="12">
                  <c:v>0.71422582940166468</c:v>
                </c:pt>
                <c:pt idx="13">
                  <c:v>0.65760928132755658</c:v>
                </c:pt>
                <c:pt idx="14">
                  <c:v>0.63128412393270905</c:v>
                </c:pt>
                <c:pt idx="15">
                  <c:v>0.63666757523758388</c:v>
                </c:pt>
                <c:pt idx="16">
                  <c:v>0.64779907903670619</c:v>
                </c:pt>
                <c:pt idx="17">
                  <c:v>0.68513278437826775</c:v>
                </c:pt>
                <c:pt idx="18">
                  <c:v>0.69416097142429212</c:v>
                </c:pt>
                <c:pt idx="19">
                  <c:v>0.66380656216656742</c:v>
                </c:pt>
                <c:pt idx="20">
                  <c:v>0.60859891043663217</c:v>
                </c:pt>
                <c:pt idx="21">
                  <c:v>0.58963447574601402</c:v>
                </c:pt>
                <c:pt idx="22">
                  <c:v>0.56290817816076411</c:v>
                </c:pt>
                <c:pt idx="23">
                  <c:v>0.53700069721703947</c:v>
                </c:pt>
                <c:pt idx="24">
                  <c:v>0.58980939218770667</c:v>
                </c:pt>
                <c:pt idx="25">
                  <c:v>0.69909098132128211</c:v>
                </c:pt>
                <c:pt idx="26">
                  <c:v>0.78139898273193409</c:v>
                </c:pt>
                <c:pt idx="27">
                  <c:v>0.78312763477337588</c:v>
                </c:pt>
                <c:pt idx="28">
                  <c:v>0.76628464569261812</c:v>
                </c:pt>
                <c:pt idx="29">
                  <c:v>0.68601925951789766</c:v>
                </c:pt>
                <c:pt idx="30">
                  <c:v>0.6495897695320495</c:v>
                </c:pt>
                <c:pt idx="31">
                  <c:v>0.71949317481904707</c:v>
                </c:pt>
                <c:pt idx="32">
                  <c:v>0.85871083759435429</c:v>
                </c:pt>
                <c:pt idx="33">
                  <c:v>0.71248599893373465</c:v>
                </c:pt>
                <c:pt idx="34">
                  <c:v>0.72266268793509947</c:v>
                </c:pt>
                <c:pt idx="35">
                  <c:v>0.56959830796190292</c:v>
                </c:pt>
                <c:pt idx="36">
                  <c:v>0.56379929045339505</c:v>
                </c:pt>
                <c:pt idx="37">
                  <c:v>0.59404296659419764</c:v>
                </c:pt>
                <c:pt idx="38">
                  <c:v>0.62454618089453995</c:v>
                </c:pt>
                <c:pt idx="39">
                  <c:v>0.6377743837982528</c:v>
                </c:pt>
                <c:pt idx="40">
                  <c:v>0.60842498328186734</c:v>
                </c:pt>
                <c:pt idx="41">
                  <c:v>0.61384367702726639</c:v>
                </c:pt>
                <c:pt idx="42">
                  <c:v>0.64448512082863996</c:v>
                </c:pt>
                <c:pt idx="43">
                  <c:v>0.71744537505771655</c:v>
                </c:pt>
                <c:pt idx="44">
                  <c:v>0.68589175624072762</c:v>
                </c:pt>
                <c:pt idx="45">
                  <c:v>0.72947690278879307</c:v>
                </c:pt>
                <c:pt idx="46">
                  <c:v>0.65644012929788442</c:v>
                </c:pt>
                <c:pt idx="47">
                  <c:v>0.61420196263413862</c:v>
                </c:pt>
                <c:pt idx="48">
                  <c:v>0.61274296659616923</c:v>
                </c:pt>
                <c:pt idx="49">
                  <c:v>0.59524174573058197</c:v>
                </c:pt>
                <c:pt idx="50">
                  <c:v>0.62910555927243739</c:v>
                </c:pt>
                <c:pt idx="51">
                  <c:v>0.57478289605351052</c:v>
                </c:pt>
              </c:numCache>
            </c:numRef>
          </c:val>
        </c:ser>
        <c:ser>
          <c:idx val="0"/>
          <c:order val="5"/>
          <c:tx>
            <c:strRef>
              <c:f>'F6'!$N$42</c:f>
              <c:strCache>
                <c:ptCount val="1"/>
                <c:pt idx="0">
                  <c:v>Property</c:v>
                </c:pt>
              </c:strCache>
            </c:strRef>
          </c:tx>
          <c:cat>
            <c:numRef>
              <c:f>'F6'!$B$43:$B$94</c:f>
              <c:numCache>
                <c:formatCode>General</c:formatCode>
                <c:ptCount val="52"/>
                <c:pt idx="0">
                  <c:v>1966</c:v>
                </c:pt>
                <c:pt idx="1">
                  <c:v>1967</c:v>
                </c:pt>
                <c:pt idx="2">
                  <c:v>1968</c:v>
                </c:pt>
                <c:pt idx="3">
                  <c:v>1969</c:v>
                </c:pt>
                <c:pt idx="4">
                  <c:v>1970</c:v>
                </c:pt>
                <c:pt idx="5">
                  <c:v>1971</c:v>
                </c:pt>
                <c:pt idx="6">
                  <c:v>1972</c:v>
                </c:pt>
                <c:pt idx="7">
                  <c:v>1973</c:v>
                </c:pt>
                <c:pt idx="8">
                  <c:v>1974</c:v>
                </c:pt>
                <c:pt idx="9">
                  <c:v>1975</c:v>
                </c:pt>
                <c:pt idx="10">
                  <c:v>1976</c:v>
                </c:pt>
                <c:pt idx="11">
                  <c:v>1977</c:v>
                </c:pt>
                <c:pt idx="12">
                  <c:v>1978</c:v>
                </c:pt>
                <c:pt idx="13">
                  <c:v>1979</c:v>
                </c:pt>
                <c:pt idx="14">
                  <c:v>1980</c:v>
                </c:pt>
                <c:pt idx="15">
                  <c:v>1981</c:v>
                </c:pt>
                <c:pt idx="16">
                  <c:v>1982</c:v>
                </c:pt>
                <c:pt idx="17">
                  <c:v>1983</c:v>
                </c:pt>
                <c:pt idx="18">
                  <c:v>1984</c:v>
                </c:pt>
                <c:pt idx="19">
                  <c:v>1985</c:v>
                </c:pt>
                <c:pt idx="20">
                  <c:v>1986</c:v>
                </c:pt>
                <c:pt idx="21">
                  <c:v>1987</c:v>
                </c:pt>
                <c:pt idx="22">
                  <c:v>1988</c:v>
                </c:pt>
                <c:pt idx="23">
                  <c:v>1989</c:v>
                </c:pt>
                <c:pt idx="24">
                  <c:v>1990</c:v>
                </c:pt>
                <c:pt idx="25">
                  <c:v>1991</c:v>
                </c:pt>
                <c:pt idx="26">
                  <c:v>1992</c:v>
                </c:pt>
                <c:pt idx="27">
                  <c:v>1993</c:v>
                </c:pt>
                <c:pt idx="28">
                  <c:v>1994</c:v>
                </c:pt>
                <c:pt idx="29">
                  <c:v>1995</c:v>
                </c:pt>
                <c:pt idx="30">
                  <c:v>1996</c:v>
                </c:pt>
                <c:pt idx="31">
                  <c:v>1997</c:v>
                </c:pt>
                <c:pt idx="32">
                  <c:v>1998</c:v>
                </c:pt>
                <c:pt idx="33">
                  <c:v>1999</c:v>
                </c:pt>
                <c:pt idx="34">
                  <c:v>2000</c:v>
                </c:pt>
                <c:pt idx="35">
                  <c:v>2001</c:v>
                </c:pt>
                <c:pt idx="36">
                  <c:v>2002</c:v>
                </c:pt>
                <c:pt idx="37">
                  <c:v>2003</c:v>
                </c:pt>
                <c:pt idx="38">
                  <c:v>2004</c:v>
                </c:pt>
                <c:pt idx="39">
                  <c:v>2005</c:v>
                </c:pt>
                <c:pt idx="40">
                  <c:v>2006</c:v>
                </c:pt>
                <c:pt idx="41">
                  <c:v>2007</c:v>
                </c:pt>
                <c:pt idx="42">
                  <c:v>2008</c:v>
                </c:pt>
                <c:pt idx="43">
                  <c:v>2009</c:v>
                </c:pt>
                <c:pt idx="44">
                  <c:v>2010</c:v>
                </c:pt>
                <c:pt idx="45">
                  <c:v>2011</c:v>
                </c:pt>
                <c:pt idx="46">
                  <c:v>2012</c:v>
                </c:pt>
                <c:pt idx="47">
                  <c:v>2013</c:v>
                </c:pt>
                <c:pt idx="48">
                  <c:v>2014</c:v>
                </c:pt>
                <c:pt idx="49">
                  <c:v>2015</c:v>
                </c:pt>
                <c:pt idx="50">
                  <c:v>2016</c:v>
                </c:pt>
                <c:pt idx="51">
                  <c:v>2017</c:v>
                </c:pt>
              </c:numCache>
            </c:numRef>
          </c:cat>
          <c:val>
            <c:numRef>
              <c:f>'F6'!$N$43:$N$94</c:f>
              <c:numCache>
                <c:formatCode>General</c:formatCode>
                <c:ptCount val="5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numCache>
            </c:numRef>
          </c:val>
        </c:ser>
        <c:dLbls>
          <c:showLegendKey val="0"/>
          <c:showVal val="0"/>
          <c:showCatName val="0"/>
          <c:showSerName val="0"/>
          <c:showPercent val="0"/>
          <c:showBubbleSize val="0"/>
        </c:dLbls>
        <c:axId val="267416576"/>
        <c:axId val="266438336"/>
      </c:areaChart>
      <c:catAx>
        <c:axId val="267416576"/>
        <c:scaling>
          <c:orientation val="minMax"/>
        </c:scaling>
        <c:delete val="0"/>
        <c:axPos val="b"/>
        <c:title>
          <c:tx>
            <c:rich>
              <a:bodyPr/>
              <a:lstStyle/>
              <a:p>
                <a:pPr>
                  <a:defRPr i="1" baseline="0"/>
                </a:pPr>
                <a:r>
                  <a:rPr lang="en-US" i="1" baseline="0"/>
                  <a:t>Fiscal Year</a:t>
                </a:r>
              </a:p>
            </c:rich>
          </c:tx>
          <c:overlay val="0"/>
        </c:title>
        <c:numFmt formatCode="General" sourceLinked="1"/>
        <c:majorTickMark val="none"/>
        <c:minorTickMark val="none"/>
        <c:tickLblPos val="nextTo"/>
        <c:txPr>
          <a:bodyPr/>
          <a:lstStyle/>
          <a:p>
            <a:pPr>
              <a:defRPr sz="800" baseline="0"/>
            </a:pPr>
            <a:endParaRPr lang="en-US"/>
          </a:p>
        </c:txPr>
        <c:crossAx val="266438336"/>
        <c:crosses val="autoZero"/>
        <c:auto val="1"/>
        <c:lblAlgn val="ctr"/>
        <c:lblOffset val="100"/>
        <c:tickLblSkip val="3"/>
        <c:noMultiLvlLbl val="0"/>
      </c:catAx>
      <c:valAx>
        <c:axId val="266438336"/>
        <c:scaling>
          <c:orientation val="minMax"/>
          <c:max val="7.5"/>
          <c:min val="0"/>
        </c:scaling>
        <c:delete val="0"/>
        <c:axPos val="l"/>
        <c:majorGridlines/>
        <c:title>
          <c:tx>
            <c:rich>
              <a:bodyPr rot="-5400000" vert="horz"/>
              <a:lstStyle/>
              <a:p>
                <a:pPr>
                  <a:defRPr baseline="0"/>
                </a:pPr>
                <a:r>
                  <a:rPr lang="en-US" baseline="0"/>
                  <a:t>Taxes per $100 GTR</a:t>
                </a:r>
              </a:p>
              <a:p>
                <a:pPr>
                  <a:defRPr baseline="0"/>
                </a:pPr>
                <a:endParaRPr lang="en-US" baseline="0"/>
              </a:p>
            </c:rich>
          </c:tx>
          <c:overlay val="0"/>
        </c:title>
        <c:numFmt formatCode="&quot;$&quot;#,##0.00" sourceLinked="0"/>
        <c:majorTickMark val="none"/>
        <c:minorTickMark val="none"/>
        <c:tickLblPos val="nextTo"/>
        <c:spPr>
          <a:ln w="9525">
            <a:noFill/>
          </a:ln>
        </c:spPr>
        <c:txPr>
          <a:bodyPr/>
          <a:lstStyle/>
          <a:p>
            <a:pPr>
              <a:defRPr sz="800" baseline="0"/>
            </a:pPr>
            <a:endParaRPr lang="en-US"/>
          </a:p>
        </c:txPr>
        <c:crossAx val="267416576"/>
        <c:crosses val="autoZero"/>
        <c:crossBetween val="midCat"/>
        <c:majorUnit val="0.5"/>
      </c:valAx>
    </c:plotArea>
    <c:legend>
      <c:legendPos val="b"/>
      <c:overlay val="0"/>
    </c:legend>
    <c:plotVisOnly val="1"/>
    <c:dispBlanksAs val="zero"/>
    <c:showDLblsOverMax val="0"/>
  </c:chart>
  <c:printSettings>
    <c:headerFooter/>
    <c:pageMargins b="0.75000000000000822" l="0.70000000000000095" r="0.70000000000000095" t="0.75000000000000822" header="0.30000000000000032" footer="0.30000000000000032"/>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'F2'!$A$57</c:f>
          <c:strCache>
            <c:ptCount val="1"/>
            <c:pt idx="0">
              <c:v>2017</c:v>
            </c:pt>
          </c:strCache>
        </c:strRef>
      </c:tx>
      <c:overlay val="0"/>
      <c:txPr>
        <a:bodyPr/>
        <a:lstStyle/>
        <a:p>
          <a:pPr>
            <a:defRPr sz="1400"/>
          </a:pPr>
          <a:endParaRPr lang="en-US"/>
        </a:p>
      </c:txPr>
    </c:title>
    <c:autoTitleDeleted val="0"/>
    <c:plotArea>
      <c:layout/>
      <c:pieChart>
        <c:varyColors val="1"/>
        <c:ser>
          <c:idx val="0"/>
          <c:order val="0"/>
          <c:dLbls>
            <c:dLbl>
              <c:idx val="0"/>
              <c:layout>
                <c:manualLayout>
                  <c:x val="0.21442311898512681"/>
                  <c:y val="6.5490672726311983E-2"/>
                </c:manualLayout>
              </c:layout>
              <c:spPr/>
              <c:txPr>
                <a:bodyPr/>
                <a:lstStyle/>
                <a:p>
                  <a:pPr>
                    <a:defRPr b="1" i="0" baseline="0">
                      <a:solidFill>
                        <a:schemeClr val="bg1"/>
                      </a:solidFill>
                    </a:defRPr>
                  </a:pPr>
                  <a:endParaRPr lang="en-US"/>
                </a:p>
              </c:txPr>
              <c:showLegendKey val="0"/>
              <c:showVal val="0"/>
              <c:showCatName val="1"/>
              <c:showSerName val="0"/>
              <c:showPercent val="1"/>
              <c:showBubbleSize val="0"/>
            </c:dLbl>
            <c:dLbl>
              <c:idx val="1"/>
              <c:layout>
                <c:manualLayout>
                  <c:x val="-0.11219460848643927"/>
                  <c:y val="0.19185118638693655"/>
                </c:manualLayout>
              </c:layout>
              <c:showLegendKey val="0"/>
              <c:showVal val="0"/>
              <c:showCatName val="1"/>
              <c:showSerName val="0"/>
              <c:showPercent val="1"/>
              <c:showBubbleSize val="0"/>
            </c:dLbl>
            <c:dLbl>
              <c:idx val="2"/>
              <c:layout>
                <c:manualLayout>
                  <c:x val="-0.15436751304963284"/>
                  <c:y val="4.0028889006323877E-3"/>
                </c:manualLayout>
              </c:layout>
              <c:showLegendKey val="0"/>
              <c:showVal val="0"/>
              <c:showCatName val="1"/>
              <c:showSerName val="0"/>
              <c:showPercent val="1"/>
              <c:showBubbleSize val="0"/>
            </c:dLbl>
            <c:dLbl>
              <c:idx val="3"/>
              <c:layout>
                <c:manualLayout>
                  <c:x val="-0.10128449674127812"/>
                  <c:y val="-0.15812468072363436"/>
                </c:manualLayout>
              </c:layout>
              <c:showLegendKey val="0"/>
              <c:showVal val="0"/>
              <c:showCatName val="1"/>
              <c:showSerName val="0"/>
              <c:showPercent val="1"/>
              <c:showBubbleSize val="0"/>
            </c:dLbl>
            <c:dLbl>
              <c:idx val="4"/>
              <c:layout>
                <c:manualLayout>
                  <c:x val="-0.14836696194225729"/>
                  <c:y val="-3.5230495516919443E-7"/>
                </c:manualLayout>
              </c:layout>
              <c:showLegendKey val="0"/>
              <c:showVal val="0"/>
              <c:showCatName val="1"/>
              <c:showSerName val="0"/>
              <c:showPercent val="1"/>
              <c:showBubbleSize val="0"/>
              <c:separator>, </c:separator>
            </c:dLbl>
            <c:dLbl>
              <c:idx val="5"/>
              <c:layout>
                <c:manualLayout>
                  <c:x val="-0.17327291119860017"/>
                  <c:y val="-0.11174479029047543"/>
                </c:manualLayout>
              </c:layout>
              <c:showLegendKey val="0"/>
              <c:showVal val="0"/>
              <c:showCatName val="1"/>
              <c:showSerName val="0"/>
              <c:showPercent val="1"/>
              <c:showBubbleSize val="0"/>
            </c:dLbl>
            <c:txPr>
              <a:bodyPr/>
              <a:lstStyle/>
              <a:p>
                <a:pPr>
                  <a:defRPr b="1" i="0" baseline="0"/>
                </a:pPr>
                <a:endParaRPr lang="en-US"/>
              </a:p>
            </c:txPr>
            <c:showLegendKey val="0"/>
            <c:showVal val="0"/>
            <c:showCatName val="1"/>
            <c:showSerName val="0"/>
            <c:showPercent val="1"/>
            <c:showBubbleSize val="0"/>
            <c:showLeaderLines val="1"/>
          </c:dLbls>
          <c:cat>
            <c:strRef>
              <c:f>'F2'!$B$56:$G$56</c:f>
              <c:strCache>
                <c:ptCount val="6"/>
                <c:pt idx="0">
                  <c:v>Property</c:v>
                </c:pt>
                <c:pt idx="1">
                  <c:v>General Sales</c:v>
                </c:pt>
                <c:pt idx="2">
                  <c:v>Personal Income</c:v>
                </c:pt>
                <c:pt idx="3">
                  <c:v>Business Income</c:v>
                </c:pt>
                <c:pt idx="4">
                  <c:v>Real-Estate Related</c:v>
                </c:pt>
                <c:pt idx="5">
                  <c:v>Other</c:v>
                </c:pt>
              </c:strCache>
            </c:strRef>
          </c:cat>
          <c:val>
            <c:numRef>
              <c:f>'F2'!$B$57:$G$57</c:f>
              <c:numCache>
                <c:formatCode>General</c:formatCode>
                <c:ptCount val="6"/>
                <c:pt idx="0">
                  <c:v>24475.493768</c:v>
                </c:pt>
                <c:pt idx="1">
                  <c:v>7034.0936739999997</c:v>
                </c:pt>
                <c:pt idx="2">
                  <c:v>11342.128756169712</c:v>
                </c:pt>
                <c:pt idx="3">
                  <c:v>6560.1039350000001</c:v>
                </c:pt>
                <c:pt idx="4">
                  <c:v>3485.3071800000002</c:v>
                </c:pt>
                <c:pt idx="5">
                  <c:v>1597.7017620000001</c:v>
                </c:pt>
              </c:numCache>
            </c:numRef>
          </c:val>
        </c:ser>
        <c:dLbls>
          <c:showLegendKey val="0"/>
          <c:showVal val="0"/>
          <c:showCatName val="1"/>
          <c:showSerName val="0"/>
          <c:showPercent val="1"/>
          <c:showBubbleSize val="0"/>
          <c:showLeaderLines val="1"/>
        </c:dLbls>
        <c:firstSliceAng val="210"/>
      </c:pieChart>
    </c:plotArea>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'F2'!$A$51</c:f>
          <c:strCache>
            <c:ptCount val="1"/>
            <c:pt idx="0">
              <c:v>1975</c:v>
            </c:pt>
          </c:strCache>
        </c:strRef>
      </c:tx>
      <c:overlay val="0"/>
      <c:txPr>
        <a:bodyPr/>
        <a:lstStyle/>
        <a:p>
          <a:pPr>
            <a:defRPr sz="1400"/>
          </a:pPr>
          <a:endParaRPr lang="en-US"/>
        </a:p>
      </c:txPr>
    </c:title>
    <c:autoTitleDeleted val="0"/>
    <c:plotArea>
      <c:layout/>
      <c:pieChart>
        <c:varyColors val="1"/>
        <c:ser>
          <c:idx val="0"/>
          <c:order val="0"/>
          <c:dPt>
            <c:idx val="0"/>
            <c:bubble3D val="0"/>
            <c:spPr>
              <a:solidFill>
                <a:schemeClr val="accent1"/>
              </a:solidFill>
            </c:spPr>
          </c:dPt>
          <c:dPt>
            <c:idx val="1"/>
            <c:bubble3D val="0"/>
            <c:spPr>
              <a:solidFill>
                <a:schemeClr val="accent2"/>
              </a:solidFill>
            </c:spPr>
          </c:dPt>
          <c:dPt>
            <c:idx val="2"/>
            <c:bubble3D val="0"/>
            <c:spPr>
              <a:solidFill>
                <a:schemeClr val="accent3"/>
              </a:solidFill>
            </c:spPr>
          </c:dPt>
          <c:dPt>
            <c:idx val="3"/>
            <c:bubble3D val="0"/>
            <c:spPr>
              <a:solidFill>
                <a:schemeClr val="accent4"/>
              </a:solidFill>
            </c:spPr>
          </c:dPt>
          <c:dLbls>
            <c:dLbl>
              <c:idx val="0"/>
              <c:layout>
                <c:manualLayout>
                  <c:x val="0.22341152668416447"/>
                  <c:y val="-1.3009212774577674E-2"/>
                </c:manualLayout>
              </c:layout>
              <c:spPr/>
              <c:txPr>
                <a:bodyPr/>
                <a:lstStyle/>
                <a:p>
                  <a:pPr>
                    <a:defRPr b="1" i="0" baseline="0">
                      <a:solidFill>
                        <a:schemeClr val="bg1"/>
                      </a:solidFill>
                    </a:defRPr>
                  </a:pPr>
                  <a:endParaRPr lang="en-US"/>
                </a:p>
              </c:txPr>
              <c:showLegendKey val="0"/>
              <c:showVal val="0"/>
              <c:showCatName val="1"/>
              <c:showSerName val="0"/>
              <c:showPercent val="1"/>
              <c:showBubbleSize val="0"/>
            </c:dLbl>
            <c:dLbl>
              <c:idx val="1"/>
              <c:layout>
                <c:manualLayout>
                  <c:x val="-0.12265953948413769"/>
                  <c:y val="0.17212034737268581"/>
                </c:manualLayout>
              </c:layout>
              <c:showLegendKey val="0"/>
              <c:showVal val="0"/>
              <c:showCatName val="1"/>
              <c:showSerName val="0"/>
              <c:showPercent val="1"/>
              <c:showBubbleSize val="0"/>
            </c:dLbl>
            <c:dLbl>
              <c:idx val="2"/>
              <c:layout>
                <c:manualLayout>
                  <c:x val="-3.371324342821926E-3"/>
                  <c:y val="4.9964703350096104E-2"/>
                </c:manualLayout>
              </c:layout>
              <c:showLegendKey val="0"/>
              <c:showVal val="0"/>
              <c:showCatName val="1"/>
              <c:showSerName val="0"/>
              <c:showPercent val="1"/>
              <c:showBubbleSize val="0"/>
            </c:dLbl>
            <c:dLbl>
              <c:idx val="3"/>
              <c:layout>
                <c:manualLayout>
                  <c:x val="5.7304133858267714E-2"/>
                  <c:y val="1.0660906969962088E-2"/>
                </c:manualLayout>
              </c:layout>
              <c:showLegendKey val="0"/>
              <c:showVal val="0"/>
              <c:showCatName val="1"/>
              <c:showSerName val="0"/>
              <c:showPercent val="1"/>
              <c:showBubbleSize val="0"/>
            </c:dLbl>
            <c:dLbl>
              <c:idx val="4"/>
              <c:layout>
                <c:manualLayout>
                  <c:x val="5.6270341207349084E-2"/>
                  <c:y val="7.0264654418197722E-2"/>
                </c:manualLayout>
              </c:layout>
              <c:showLegendKey val="0"/>
              <c:showVal val="0"/>
              <c:showCatName val="1"/>
              <c:showSerName val="0"/>
              <c:showPercent val="1"/>
              <c:showBubbleSize val="0"/>
              <c:separator>, </c:separator>
            </c:dLbl>
            <c:dLbl>
              <c:idx val="5"/>
              <c:layout>
                <c:manualLayout>
                  <c:x val="-6.6204127962554982E-2"/>
                  <c:y val="-0.12794623826384119"/>
                </c:manualLayout>
              </c:layout>
              <c:showLegendKey val="0"/>
              <c:showVal val="0"/>
              <c:showCatName val="1"/>
              <c:showSerName val="0"/>
              <c:showPercent val="1"/>
              <c:showBubbleSize val="0"/>
            </c:dLbl>
            <c:txPr>
              <a:bodyPr/>
              <a:lstStyle/>
              <a:p>
                <a:pPr>
                  <a:defRPr b="1" i="0" baseline="0"/>
                </a:pPr>
                <a:endParaRPr lang="en-US"/>
              </a:p>
            </c:txPr>
            <c:showLegendKey val="0"/>
            <c:showVal val="0"/>
            <c:showCatName val="1"/>
            <c:showSerName val="0"/>
            <c:showPercent val="1"/>
            <c:showBubbleSize val="0"/>
            <c:showLeaderLines val="1"/>
          </c:dLbls>
          <c:cat>
            <c:strRef>
              <c:f>'F2'!$B$50:$G$50</c:f>
              <c:strCache>
                <c:ptCount val="6"/>
                <c:pt idx="0">
                  <c:v>Property</c:v>
                </c:pt>
                <c:pt idx="1">
                  <c:v>General Sales</c:v>
                </c:pt>
                <c:pt idx="2">
                  <c:v>Personal Income</c:v>
                </c:pt>
                <c:pt idx="3">
                  <c:v>Business Income</c:v>
                </c:pt>
                <c:pt idx="4">
                  <c:v>Real-Estate Related</c:v>
                </c:pt>
                <c:pt idx="5">
                  <c:v>Other</c:v>
                </c:pt>
              </c:strCache>
            </c:strRef>
          </c:cat>
          <c:val>
            <c:numRef>
              <c:f>'F2'!$B$51:$G$51</c:f>
              <c:numCache>
                <c:formatCode>General</c:formatCode>
                <c:ptCount val="6"/>
                <c:pt idx="0">
                  <c:v>2652.8512495300001</c:v>
                </c:pt>
                <c:pt idx="1">
                  <c:v>791.10258849999991</c:v>
                </c:pt>
                <c:pt idx="2">
                  <c:v>465.87466239000003</c:v>
                </c:pt>
                <c:pt idx="3">
                  <c:v>443.50397677999996</c:v>
                </c:pt>
                <c:pt idx="4">
                  <c:v>225.83174702999997</c:v>
                </c:pt>
                <c:pt idx="5">
                  <c:v>423.79169100236231</c:v>
                </c:pt>
              </c:numCache>
            </c:numRef>
          </c:val>
        </c:ser>
        <c:dLbls>
          <c:showLegendKey val="0"/>
          <c:showVal val="0"/>
          <c:showCatName val="1"/>
          <c:showSerName val="0"/>
          <c:showPercent val="1"/>
          <c:showBubbleSize val="0"/>
          <c:showLeaderLines val="1"/>
        </c:dLbls>
        <c:firstSliceAng val="170"/>
      </c:pieChart>
    </c:plotArea>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'F2'!$A$54</c:f>
          <c:strCache>
            <c:ptCount val="1"/>
            <c:pt idx="0">
              <c:v>2000</c:v>
            </c:pt>
          </c:strCache>
        </c:strRef>
      </c:tx>
      <c:overlay val="0"/>
      <c:txPr>
        <a:bodyPr/>
        <a:lstStyle/>
        <a:p>
          <a:pPr>
            <a:defRPr sz="1400"/>
          </a:pPr>
          <a:endParaRPr lang="en-US"/>
        </a:p>
      </c:txPr>
    </c:title>
    <c:autoTitleDeleted val="0"/>
    <c:plotArea>
      <c:layout/>
      <c:pieChart>
        <c:varyColors val="1"/>
        <c:ser>
          <c:idx val="0"/>
          <c:order val="0"/>
          <c:dLbls>
            <c:dLbl>
              <c:idx val="0"/>
              <c:layout>
                <c:manualLayout>
                  <c:x val="0.19002487970253717"/>
                  <c:y val="0.10250101287674611"/>
                </c:manualLayout>
              </c:layout>
              <c:spPr/>
              <c:txPr>
                <a:bodyPr/>
                <a:lstStyle/>
                <a:p>
                  <a:pPr>
                    <a:defRPr b="1" i="0" baseline="0">
                      <a:solidFill>
                        <a:schemeClr val="bg1"/>
                      </a:solidFill>
                    </a:defRPr>
                  </a:pPr>
                  <a:endParaRPr lang="en-US"/>
                </a:p>
              </c:txPr>
              <c:showLegendKey val="0"/>
              <c:showVal val="0"/>
              <c:showCatName val="1"/>
              <c:showSerName val="0"/>
              <c:showPercent val="1"/>
              <c:showBubbleSize val="0"/>
            </c:dLbl>
            <c:dLbl>
              <c:idx val="1"/>
              <c:layout>
                <c:manualLayout>
                  <c:x val="-0.11751734158230231"/>
                  <c:y val="0.17380046411182359"/>
                </c:manualLayout>
              </c:layout>
              <c:showLegendKey val="0"/>
              <c:showVal val="0"/>
              <c:showCatName val="1"/>
              <c:showSerName val="0"/>
              <c:showPercent val="1"/>
              <c:showBubbleSize val="0"/>
            </c:dLbl>
            <c:dLbl>
              <c:idx val="2"/>
              <c:layout>
                <c:manualLayout>
                  <c:x val="-0.15961262654668157"/>
                  <c:y val="-4.0349242222487411E-2"/>
                </c:manualLayout>
              </c:layout>
              <c:showLegendKey val="0"/>
              <c:showVal val="0"/>
              <c:showCatName val="1"/>
              <c:showSerName val="0"/>
              <c:showPercent val="1"/>
              <c:showBubbleSize val="0"/>
            </c:dLbl>
            <c:dLbl>
              <c:idx val="3"/>
              <c:layout>
                <c:manualLayout>
                  <c:x val="-2.8595331833520865E-2"/>
                  <c:y val="-0.11177353918686277"/>
                </c:manualLayout>
              </c:layout>
              <c:showLegendKey val="0"/>
              <c:showVal val="0"/>
              <c:showCatName val="1"/>
              <c:showSerName val="0"/>
              <c:showPercent val="1"/>
              <c:showBubbleSize val="0"/>
            </c:dLbl>
            <c:dLbl>
              <c:idx val="4"/>
              <c:layout>
                <c:manualLayout>
                  <c:x val="-5.9576302962129735E-2"/>
                  <c:y val="-6.9991226599745719E-7"/>
                </c:manualLayout>
              </c:layout>
              <c:showLegendKey val="0"/>
              <c:showVal val="0"/>
              <c:showCatName val="1"/>
              <c:showSerName val="0"/>
              <c:showPercent val="1"/>
              <c:showBubbleSize val="0"/>
              <c:separator>, </c:separator>
            </c:dLbl>
            <c:dLbl>
              <c:idx val="5"/>
              <c:layout>
                <c:manualLayout>
                  <c:x val="-0.13128233970753656"/>
                  <c:y val="-0.13566609425508513"/>
                </c:manualLayout>
              </c:layout>
              <c:showLegendKey val="0"/>
              <c:showVal val="0"/>
              <c:showCatName val="1"/>
              <c:showSerName val="0"/>
              <c:showPercent val="1"/>
              <c:showBubbleSize val="0"/>
            </c:dLbl>
            <c:txPr>
              <a:bodyPr/>
              <a:lstStyle/>
              <a:p>
                <a:pPr>
                  <a:defRPr b="1" i="0" baseline="0"/>
                </a:pPr>
                <a:endParaRPr lang="en-US"/>
              </a:p>
            </c:txPr>
            <c:showLegendKey val="0"/>
            <c:showVal val="0"/>
            <c:showCatName val="1"/>
            <c:showSerName val="0"/>
            <c:showPercent val="1"/>
            <c:showBubbleSize val="0"/>
            <c:showLeaderLines val="1"/>
          </c:dLbls>
          <c:cat>
            <c:strRef>
              <c:f>'F2'!$B$53:$G$53</c:f>
              <c:strCache>
                <c:ptCount val="6"/>
                <c:pt idx="0">
                  <c:v>Property</c:v>
                </c:pt>
                <c:pt idx="1">
                  <c:v>General Sales</c:v>
                </c:pt>
                <c:pt idx="2">
                  <c:v>Personal Income</c:v>
                </c:pt>
                <c:pt idx="3">
                  <c:v>Business Income</c:v>
                </c:pt>
                <c:pt idx="4">
                  <c:v>Real-Estate Related</c:v>
                </c:pt>
                <c:pt idx="5">
                  <c:v>Other</c:v>
                </c:pt>
              </c:strCache>
            </c:strRef>
          </c:cat>
          <c:val>
            <c:numRef>
              <c:f>'F2'!$B$54:$G$54</c:f>
              <c:numCache>
                <c:formatCode>General</c:formatCode>
                <c:ptCount val="6"/>
                <c:pt idx="0">
                  <c:v>7790.0929310000001</c:v>
                </c:pt>
                <c:pt idx="1">
                  <c:v>3525.6096170000005</c:v>
                </c:pt>
                <c:pt idx="2">
                  <c:v>5475.0465710000008</c:v>
                </c:pt>
                <c:pt idx="3">
                  <c:v>3275.6675470000005</c:v>
                </c:pt>
                <c:pt idx="4">
                  <c:v>1274.7364319999999</c:v>
                </c:pt>
                <c:pt idx="5">
                  <c:v>820.4494864799999</c:v>
                </c:pt>
              </c:numCache>
            </c:numRef>
          </c:val>
        </c:ser>
        <c:dLbls>
          <c:showLegendKey val="0"/>
          <c:showVal val="0"/>
          <c:showCatName val="1"/>
          <c:showSerName val="0"/>
          <c:showPercent val="1"/>
          <c:showBubbleSize val="0"/>
          <c:showLeaderLines val="1"/>
        </c:dLbls>
        <c:firstSliceAng val="232"/>
      </c:pieChart>
    </c:plotArea>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'F2'!$A$48</c:f>
          <c:strCache>
            <c:ptCount val="1"/>
            <c:pt idx="0">
              <c:v>1950</c:v>
            </c:pt>
          </c:strCache>
        </c:strRef>
      </c:tx>
      <c:overlay val="0"/>
      <c:txPr>
        <a:bodyPr/>
        <a:lstStyle/>
        <a:p>
          <a:pPr>
            <a:defRPr sz="1400"/>
          </a:pPr>
          <a:endParaRPr lang="en-US"/>
        </a:p>
      </c:txPr>
    </c:title>
    <c:autoTitleDeleted val="0"/>
    <c:plotArea>
      <c:layout/>
      <c:pieChart>
        <c:varyColors val="1"/>
        <c:ser>
          <c:idx val="0"/>
          <c:order val="0"/>
          <c:dPt>
            <c:idx val="0"/>
            <c:bubble3D val="0"/>
            <c:spPr>
              <a:solidFill>
                <a:schemeClr val="accent1"/>
              </a:solidFill>
            </c:spPr>
          </c:dPt>
          <c:dPt>
            <c:idx val="1"/>
            <c:bubble3D val="0"/>
            <c:spPr>
              <a:solidFill>
                <a:schemeClr val="accent2"/>
              </a:solidFill>
            </c:spPr>
          </c:dPt>
          <c:dPt>
            <c:idx val="3"/>
            <c:bubble3D val="0"/>
            <c:spPr>
              <a:solidFill>
                <a:schemeClr val="accent4"/>
              </a:solidFill>
            </c:spPr>
          </c:dPt>
          <c:dLbls>
            <c:dLbl>
              <c:idx val="0"/>
              <c:layout>
                <c:manualLayout>
                  <c:x val="0.19574201662292207"/>
                  <c:y val="-0.17832243210642973"/>
                </c:manualLayout>
              </c:layout>
              <c:spPr/>
              <c:txPr>
                <a:bodyPr/>
                <a:lstStyle/>
                <a:p>
                  <a:pPr>
                    <a:defRPr b="1" i="0" baseline="0">
                      <a:solidFill>
                        <a:schemeClr val="bg1"/>
                      </a:solidFill>
                    </a:defRPr>
                  </a:pPr>
                  <a:endParaRPr lang="en-US"/>
                </a:p>
              </c:txPr>
              <c:showLegendKey val="0"/>
              <c:showVal val="0"/>
              <c:showCatName val="1"/>
              <c:showSerName val="0"/>
              <c:showPercent val="1"/>
              <c:showBubbleSize val="0"/>
            </c:dLbl>
            <c:dLbl>
              <c:idx val="1"/>
              <c:layout>
                <c:manualLayout>
                  <c:x val="-0.13551870031890959"/>
                  <c:y val="0.18262391520844717"/>
                </c:manualLayout>
              </c:layout>
              <c:showLegendKey val="0"/>
              <c:showVal val="0"/>
              <c:showCatName val="1"/>
              <c:showSerName val="0"/>
              <c:showPercent val="1"/>
              <c:showBubbleSize val="0"/>
            </c:dLbl>
            <c:dLbl>
              <c:idx val="2"/>
              <c:delete val="1"/>
            </c:dLbl>
            <c:dLbl>
              <c:idx val="3"/>
              <c:layout>
                <c:manualLayout>
                  <c:x val="3.9286145819712424E-2"/>
                  <c:y val="-5.6116985197023073E-2"/>
                </c:manualLayout>
              </c:layout>
              <c:showLegendKey val="0"/>
              <c:showVal val="0"/>
              <c:showCatName val="1"/>
              <c:showSerName val="0"/>
              <c:showPercent val="1"/>
              <c:showBubbleSize val="0"/>
              <c:separator>
</c:separator>
            </c:dLbl>
            <c:dLbl>
              <c:idx val="4"/>
              <c:layout>
                <c:manualLayout>
                  <c:x val="5.927314541466161E-2"/>
                  <c:y val="4.3553611847148899E-2"/>
                </c:manualLayout>
              </c:layout>
              <c:showLegendKey val="0"/>
              <c:showVal val="0"/>
              <c:showCatName val="1"/>
              <c:showSerName val="0"/>
              <c:showPercent val="1"/>
              <c:showBubbleSize val="0"/>
              <c:separator>, </c:separator>
            </c:dLbl>
            <c:dLbl>
              <c:idx val="5"/>
              <c:layout>
                <c:manualLayout>
                  <c:x val="3.8779891414223111E-2"/>
                  <c:y val="0.1425616872498236"/>
                </c:manualLayout>
              </c:layout>
              <c:showLegendKey val="0"/>
              <c:showVal val="0"/>
              <c:showCatName val="1"/>
              <c:showSerName val="0"/>
              <c:showPercent val="1"/>
              <c:showBubbleSize val="0"/>
            </c:dLbl>
            <c:txPr>
              <a:bodyPr/>
              <a:lstStyle/>
              <a:p>
                <a:pPr>
                  <a:defRPr b="1" i="0" baseline="0"/>
                </a:pPr>
                <a:endParaRPr lang="en-US"/>
              </a:p>
            </c:txPr>
            <c:showLegendKey val="0"/>
            <c:showVal val="0"/>
            <c:showCatName val="1"/>
            <c:showSerName val="0"/>
            <c:showPercent val="1"/>
            <c:showBubbleSize val="0"/>
            <c:showLeaderLines val="1"/>
          </c:dLbls>
          <c:cat>
            <c:strRef>
              <c:f>'F2'!$B$47:$G$47</c:f>
              <c:strCache>
                <c:ptCount val="6"/>
                <c:pt idx="0">
                  <c:v>Property</c:v>
                </c:pt>
                <c:pt idx="1">
                  <c:v>General Sales</c:v>
                </c:pt>
                <c:pt idx="2">
                  <c:v>Personal Income</c:v>
                </c:pt>
                <c:pt idx="3">
                  <c:v>Business Gross Receipts</c:v>
                </c:pt>
                <c:pt idx="4">
                  <c:v>Real-Estate Related</c:v>
                </c:pt>
                <c:pt idx="5">
                  <c:v>Other</c:v>
                </c:pt>
              </c:strCache>
            </c:strRef>
          </c:cat>
          <c:val>
            <c:numRef>
              <c:f>'F2'!$B$48:$G$48</c:f>
              <c:numCache>
                <c:formatCode>General</c:formatCode>
                <c:ptCount val="6"/>
                <c:pt idx="0">
                  <c:v>524.99536270999999</c:v>
                </c:pt>
                <c:pt idx="1">
                  <c:v>133.75925997000002</c:v>
                </c:pt>
                <c:pt idx="2">
                  <c:v>0</c:v>
                </c:pt>
                <c:pt idx="3">
                  <c:v>64.105618960000001</c:v>
                </c:pt>
                <c:pt idx="4">
                  <c:v>3.8092376399999996</c:v>
                </c:pt>
                <c:pt idx="5">
                  <c:v>21.708776429999997</c:v>
                </c:pt>
              </c:numCache>
            </c:numRef>
          </c:val>
        </c:ser>
        <c:dLbls>
          <c:showLegendKey val="0"/>
          <c:showVal val="0"/>
          <c:showCatName val="1"/>
          <c:showSerName val="0"/>
          <c:showPercent val="1"/>
          <c:showBubbleSize val="0"/>
          <c:showLeaderLines val="1"/>
        </c:dLbls>
        <c:firstSliceAng val="110"/>
      </c:pieChart>
    </c:plotArea>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'F2'!$A$45</c:f>
          <c:strCache>
            <c:ptCount val="1"/>
            <c:pt idx="0">
              <c:v>1929</c:v>
            </c:pt>
          </c:strCache>
        </c:strRef>
      </c:tx>
      <c:overlay val="0"/>
      <c:txPr>
        <a:bodyPr/>
        <a:lstStyle/>
        <a:p>
          <a:pPr>
            <a:defRPr sz="1400"/>
          </a:pPr>
          <a:endParaRPr lang="en-US"/>
        </a:p>
      </c:txPr>
    </c:title>
    <c:autoTitleDeleted val="0"/>
    <c:plotArea>
      <c:layout/>
      <c:pieChart>
        <c:varyColors val="1"/>
        <c:ser>
          <c:idx val="0"/>
          <c:order val="0"/>
          <c:dPt>
            <c:idx val="0"/>
            <c:bubble3D val="0"/>
            <c:spPr>
              <a:solidFill>
                <a:schemeClr val="accent1"/>
              </a:solidFill>
            </c:spPr>
          </c:dPt>
          <c:dLbls>
            <c:dLbl>
              <c:idx val="0"/>
              <c:layout>
                <c:manualLayout>
                  <c:x val="0.22924403980752406"/>
                  <c:y val="6.6530142806715098E-2"/>
                </c:manualLayout>
              </c:layout>
              <c:spPr/>
              <c:txPr>
                <a:bodyPr/>
                <a:lstStyle/>
                <a:p>
                  <a:pPr>
                    <a:defRPr b="1" i="0" baseline="0">
                      <a:solidFill>
                        <a:schemeClr val="bg1"/>
                      </a:solidFill>
                    </a:defRPr>
                  </a:pPr>
                  <a:endParaRPr lang="en-US"/>
                </a:p>
              </c:txPr>
              <c:showLegendKey val="0"/>
              <c:showVal val="0"/>
              <c:showCatName val="1"/>
              <c:showSerName val="0"/>
              <c:showPercent val="1"/>
              <c:showBubbleSize val="0"/>
            </c:dLbl>
            <c:dLbl>
              <c:idx val="1"/>
              <c:delete val="1"/>
            </c:dLbl>
            <c:dLbl>
              <c:idx val="2"/>
              <c:delete val="1"/>
            </c:dLbl>
            <c:dLbl>
              <c:idx val="3"/>
              <c:layout>
                <c:manualLayout>
                  <c:x val="2.1268123541208075E-2"/>
                  <c:y val="-0.21193226014175159"/>
                </c:manualLayout>
              </c:layout>
              <c:showLegendKey val="0"/>
              <c:showVal val="0"/>
              <c:showCatName val="1"/>
              <c:showSerName val="0"/>
              <c:showPercent val="1"/>
              <c:showBubbleSize val="0"/>
              <c:separator>
</c:separator>
            </c:dLbl>
            <c:dLbl>
              <c:idx val="4"/>
              <c:layout>
                <c:manualLayout>
                  <c:x val="5.927314541466161E-2"/>
                  <c:y val="4.3553611847148899E-2"/>
                </c:manualLayout>
              </c:layout>
              <c:showLegendKey val="0"/>
              <c:showVal val="0"/>
              <c:showCatName val="1"/>
              <c:showSerName val="0"/>
              <c:showPercent val="1"/>
              <c:showBubbleSize val="0"/>
              <c:separator>, </c:separator>
            </c:dLbl>
            <c:dLbl>
              <c:idx val="5"/>
              <c:layout>
                <c:manualLayout>
                  <c:x val="3.8779891414223111E-2"/>
                  <c:y val="0.1425616872498236"/>
                </c:manualLayout>
              </c:layout>
              <c:showLegendKey val="0"/>
              <c:showVal val="0"/>
              <c:showCatName val="1"/>
              <c:showSerName val="0"/>
              <c:showPercent val="1"/>
              <c:showBubbleSize val="0"/>
            </c:dLbl>
            <c:txPr>
              <a:bodyPr/>
              <a:lstStyle/>
              <a:p>
                <a:pPr>
                  <a:defRPr b="1" i="0" baseline="0"/>
                </a:pPr>
                <a:endParaRPr lang="en-US"/>
              </a:p>
            </c:txPr>
            <c:showLegendKey val="0"/>
            <c:showVal val="0"/>
            <c:showCatName val="1"/>
            <c:showSerName val="0"/>
            <c:showPercent val="1"/>
            <c:showBubbleSize val="0"/>
            <c:showLeaderLines val="1"/>
          </c:dLbls>
          <c:cat>
            <c:strRef>
              <c:f>'F2'!$B$44:$G$44</c:f>
              <c:strCache>
                <c:ptCount val="6"/>
                <c:pt idx="0">
                  <c:v>Property</c:v>
                </c:pt>
                <c:pt idx="1">
                  <c:v>General Sales</c:v>
                </c:pt>
                <c:pt idx="2">
                  <c:v>Personal Income</c:v>
                </c:pt>
                <c:pt idx="3">
                  <c:v>Business Gross Receipts</c:v>
                </c:pt>
                <c:pt idx="4">
                  <c:v>Real-Estate Related</c:v>
                </c:pt>
                <c:pt idx="5">
                  <c:v>Other</c:v>
                </c:pt>
              </c:strCache>
            </c:strRef>
          </c:cat>
          <c:val>
            <c:numRef>
              <c:f>'F2'!$B$45:$G$45</c:f>
              <c:numCache>
                <c:formatCode>General</c:formatCode>
                <c:ptCount val="6"/>
                <c:pt idx="0">
                  <c:v>458.84990658999999</c:v>
                </c:pt>
                <c:pt idx="1">
                  <c:v>0</c:v>
                </c:pt>
                <c:pt idx="2">
                  <c:v>0</c:v>
                </c:pt>
                <c:pt idx="3">
                  <c:v>17.27996036</c:v>
                </c:pt>
                <c:pt idx="4">
                  <c:v>3.2863797300000002</c:v>
                </c:pt>
                <c:pt idx="5">
                  <c:v>4.4043691900000006</c:v>
                </c:pt>
              </c:numCache>
            </c:numRef>
          </c:val>
        </c:ser>
        <c:dLbls>
          <c:showLegendKey val="0"/>
          <c:showVal val="0"/>
          <c:showCatName val="1"/>
          <c:showSerName val="0"/>
          <c:showPercent val="1"/>
          <c:showBubbleSize val="0"/>
          <c:showLeaderLines val="1"/>
        </c:dLbls>
        <c:firstSliceAng val="110"/>
      </c:pieChart>
    </c:plotArea>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Real NYC Government</a:t>
            </a:r>
            <a:r>
              <a:rPr lang="en-US" baseline="0"/>
              <a:t> </a:t>
            </a:r>
            <a:r>
              <a:rPr lang="en-US"/>
              <a:t>Taxes</a:t>
            </a:r>
          </a:p>
        </c:rich>
      </c:tx>
      <c:overlay val="0"/>
    </c:title>
    <c:autoTitleDeleted val="0"/>
    <c:plotArea>
      <c:layout/>
      <c:areaChart>
        <c:grouping val="stacked"/>
        <c:varyColors val="0"/>
        <c:ser>
          <c:idx val="1"/>
          <c:order val="0"/>
          <c:tx>
            <c:strRef>
              <c:f>'F3'!$C$44</c:f>
              <c:strCache>
                <c:ptCount val="1"/>
                <c:pt idx="0">
                  <c:v>Property</c:v>
                </c:pt>
              </c:strCache>
            </c:strRef>
          </c:tx>
          <c:spPr>
            <a:solidFill>
              <a:schemeClr val="accent1"/>
            </a:solidFill>
          </c:spPr>
          <c:cat>
            <c:numRef>
              <c:f>'F3'!$B$45:$B$133</c:f>
              <c:numCache>
                <c:formatCode>General</c:formatCode>
                <c:ptCount val="89"/>
                <c:pt idx="0">
                  <c:v>1929</c:v>
                </c:pt>
                <c:pt idx="1">
                  <c:v>1930</c:v>
                </c:pt>
                <c:pt idx="2">
                  <c:v>1931</c:v>
                </c:pt>
                <c:pt idx="3">
                  <c:v>1932</c:v>
                </c:pt>
                <c:pt idx="4">
                  <c:v>1933</c:v>
                </c:pt>
                <c:pt idx="5">
                  <c:v>1934</c:v>
                </c:pt>
                <c:pt idx="6">
                  <c:v>1935</c:v>
                </c:pt>
                <c:pt idx="7">
                  <c:v>1936</c:v>
                </c:pt>
                <c:pt idx="8">
                  <c:v>1937</c:v>
                </c:pt>
                <c:pt idx="9">
                  <c:v>1938</c:v>
                </c:pt>
                <c:pt idx="10">
                  <c:v>1939</c:v>
                </c:pt>
                <c:pt idx="11">
                  <c:v>1940</c:v>
                </c:pt>
                <c:pt idx="12">
                  <c:v>1941</c:v>
                </c:pt>
                <c:pt idx="13">
                  <c:v>1942</c:v>
                </c:pt>
                <c:pt idx="14">
                  <c:v>1943</c:v>
                </c:pt>
                <c:pt idx="15">
                  <c:v>1944</c:v>
                </c:pt>
                <c:pt idx="16">
                  <c:v>1945</c:v>
                </c:pt>
                <c:pt idx="17">
                  <c:v>1946</c:v>
                </c:pt>
                <c:pt idx="18">
                  <c:v>1947</c:v>
                </c:pt>
                <c:pt idx="19">
                  <c:v>1948</c:v>
                </c:pt>
                <c:pt idx="20">
                  <c:v>1949</c:v>
                </c:pt>
                <c:pt idx="21">
                  <c:v>1950</c:v>
                </c:pt>
                <c:pt idx="22">
                  <c:v>1951</c:v>
                </c:pt>
                <c:pt idx="23">
                  <c:v>1952</c:v>
                </c:pt>
                <c:pt idx="24">
                  <c:v>1953</c:v>
                </c:pt>
                <c:pt idx="25">
                  <c:v>1954</c:v>
                </c:pt>
                <c:pt idx="26">
                  <c:v>1955</c:v>
                </c:pt>
                <c:pt idx="27">
                  <c:v>1956</c:v>
                </c:pt>
                <c:pt idx="28">
                  <c:v>1957</c:v>
                </c:pt>
                <c:pt idx="29">
                  <c:v>1958</c:v>
                </c:pt>
                <c:pt idx="30">
                  <c:v>1959</c:v>
                </c:pt>
                <c:pt idx="31">
                  <c:v>1960</c:v>
                </c:pt>
                <c:pt idx="32">
                  <c:v>1961</c:v>
                </c:pt>
                <c:pt idx="33">
                  <c:v>1962</c:v>
                </c:pt>
                <c:pt idx="34">
                  <c:v>1963</c:v>
                </c:pt>
                <c:pt idx="35">
                  <c:v>1964</c:v>
                </c:pt>
                <c:pt idx="36">
                  <c:v>1965</c:v>
                </c:pt>
                <c:pt idx="37">
                  <c:v>1966</c:v>
                </c:pt>
                <c:pt idx="38">
                  <c:v>1967</c:v>
                </c:pt>
                <c:pt idx="39">
                  <c:v>1968</c:v>
                </c:pt>
                <c:pt idx="40">
                  <c:v>1969</c:v>
                </c:pt>
                <c:pt idx="41">
                  <c:v>1970</c:v>
                </c:pt>
                <c:pt idx="42">
                  <c:v>1971</c:v>
                </c:pt>
                <c:pt idx="43">
                  <c:v>1972</c:v>
                </c:pt>
                <c:pt idx="44">
                  <c:v>1973</c:v>
                </c:pt>
                <c:pt idx="45">
                  <c:v>1974</c:v>
                </c:pt>
                <c:pt idx="46">
                  <c:v>1975</c:v>
                </c:pt>
                <c:pt idx="47">
                  <c:v>1976</c:v>
                </c:pt>
                <c:pt idx="48">
                  <c:v>1977</c:v>
                </c:pt>
                <c:pt idx="49">
                  <c:v>1978</c:v>
                </c:pt>
                <c:pt idx="50">
                  <c:v>1979</c:v>
                </c:pt>
                <c:pt idx="51">
                  <c:v>1980</c:v>
                </c:pt>
                <c:pt idx="52">
                  <c:v>1981</c:v>
                </c:pt>
                <c:pt idx="53">
                  <c:v>1982</c:v>
                </c:pt>
                <c:pt idx="54">
                  <c:v>1983</c:v>
                </c:pt>
                <c:pt idx="55">
                  <c:v>1984</c:v>
                </c:pt>
                <c:pt idx="56">
                  <c:v>1985</c:v>
                </c:pt>
                <c:pt idx="57">
                  <c:v>1986</c:v>
                </c:pt>
                <c:pt idx="58">
                  <c:v>1987</c:v>
                </c:pt>
                <c:pt idx="59">
                  <c:v>1988</c:v>
                </c:pt>
                <c:pt idx="60">
                  <c:v>1989</c:v>
                </c:pt>
                <c:pt idx="61">
                  <c:v>1990</c:v>
                </c:pt>
                <c:pt idx="62">
                  <c:v>1991</c:v>
                </c:pt>
                <c:pt idx="63">
                  <c:v>1992</c:v>
                </c:pt>
                <c:pt idx="64">
                  <c:v>1993</c:v>
                </c:pt>
                <c:pt idx="65">
                  <c:v>1994</c:v>
                </c:pt>
                <c:pt idx="66">
                  <c:v>1995</c:v>
                </c:pt>
                <c:pt idx="67">
                  <c:v>1996</c:v>
                </c:pt>
                <c:pt idx="68">
                  <c:v>1997</c:v>
                </c:pt>
                <c:pt idx="69">
                  <c:v>1998</c:v>
                </c:pt>
                <c:pt idx="70">
                  <c:v>1999</c:v>
                </c:pt>
                <c:pt idx="71">
                  <c:v>2000</c:v>
                </c:pt>
                <c:pt idx="72">
                  <c:v>2001</c:v>
                </c:pt>
                <c:pt idx="73">
                  <c:v>2002</c:v>
                </c:pt>
                <c:pt idx="74">
                  <c:v>2003</c:v>
                </c:pt>
                <c:pt idx="75">
                  <c:v>2004</c:v>
                </c:pt>
                <c:pt idx="76">
                  <c:v>2005</c:v>
                </c:pt>
                <c:pt idx="77">
                  <c:v>2006</c:v>
                </c:pt>
                <c:pt idx="78">
                  <c:v>2007</c:v>
                </c:pt>
                <c:pt idx="79">
                  <c:v>2008</c:v>
                </c:pt>
                <c:pt idx="80">
                  <c:v>2009</c:v>
                </c:pt>
                <c:pt idx="81">
                  <c:v>2010</c:v>
                </c:pt>
                <c:pt idx="82">
                  <c:v>2011</c:v>
                </c:pt>
                <c:pt idx="83">
                  <c:v>2012</c:v>
                </c:pt>
                <c:pt idx="84">
                  <c:v>2013</c:v>
                </c:pt>
                <c:pt idx="85">
                  <c:v>2014</c:v>
                </c:pt>
                <c:pt idx="86">
                  <c:v>2015</c:v>
                </c:pt>
                <c:pt idx="87">
                  <c:v>2016</c:v>
                </c:pt>
                <c:pt idx="88">
                  <c:v>2017</c:v>
                </c:pt>
              </c:numCache>
            </c:numRef>
          </c:cat>
          <c:val>
            <c:numRef>
              <c:f>'F3'!$C$45:$C$133</c:f>
              <c:numCache>
                <c:formatCode>General</c:formatCode>
                <c:ptCount val="89"/>
                <c:pt idx="0">
                  <c:v>5941.4750024174673</c:v>
                </c:pt>
                <c:pt idx="1">
                  <c:v>6786.1778684748597</c:v>
                </c:pt>
                <c:pt idx="2">
                  <c:v>7333.583906564596</c:v>
                </c:pt>
                <c:pt idx="3">
                  <c:v>7680.1256362944796</c:v>
                </c:pt>
                <c:pt idx="4">
                  <c:v>7507.2956639388312</c:v>
                </c:pt>
                <c:pt idx="5">
                  <c:v>8055.0226406478132</c:v>
                </c:pt>
                <c:pt idx="6">
                  <c:v>7915.21569357712</c:v>
                </c:pt>
                <c:pt idx="7">
                  <c:v>7639.1876877989744</c:v>
                </c:pt>
                <c:pt idx="8">
                  <c:v>7735.680527307265</c:v>
                </c:pt>
                <c:pt idx="9">
                  <c:v>7695.2920699624456</c:v>
                </c:pt>
                <c:pt idx="10">
                  <c:v>8004.4266156478825</c:v>
                </c:pt>
                <c:pt idx="11">
                  <c:v>7680.8536320064832</c:v>
                </c:pt>
                <c:pt idx="12">
                  <c:v>7410.3792221560452</c:v>
                </c:pt>
                <c:pt idx="13">
                  <c:v>6731.7990645630589</c:v>
                </c:pt>
                <c:pt idx="14">
                  <c:v>6292.7702129304516</c:v>
                </c:pt>
                <c:pt idx="15">
                  <c:v>6344.4912922060284</c:v>
                </c:pt>
                <c:pt idx="16">
                  <c:v>5616.3907626758801</c:v>
                </c:pt>
                <c:pt idx="17">
                  <c:v>5102.0903248003769</c:v>
                </c:pt>
                <c:pt idx="18">
                  <c:v>4549.6812963357779</c:v>
                </c:pt>
                <c:pt idx="19">
                  <c:v>4762.6687542239915</c:v>
                </c:pt>
                <c:pt idx="20">
                  <c:v>4813.1462905669478</c:v>
                </c:pt>
                <c:pt idx="21">
                  <c:v>4931.1189407295824</c:v>
                </c:pt>
                <c:pt idx="22">
                  <c:v>5260.493923478738</c:v>
                </c:pt>
                <c:pt idx="23">
                  <c:v>5264.6080851176048</c:v>
                </c:pt>
                <c:pt idx="24">
                  <c:v>5675.9806069711185</c:v>
                </c:pt>
                <c:pt idx="25">
                  <c:v>6185.4335933435959</c:v>
                </c:pt>
                <c:pt idx="26">
                  <c:v>6325.1909050292843</c:v>
                </c:pt>
                <c:pt idx="27">
                  <c:v>6716.1577180041195</c:v>
                </c:pt>
                <c:pt idx="28">
                  <c:v>6870.1362295342878</c:v>
                </c:pt>
                <c:pt idx="29">
                  <c:v>6820.0205072870222</c:v>
                </c:pt>
                <c:pt idx="30">
                  <c:v>7056.7278564616172</c:v>
                </c:pt>
                <c:pt idx="31">
                  <c:v>7320.9365055578401</c:v>
                </c:pt>
                <c:pt idx="32">
                  <c:v>7628.0169352336288</c:v>
                </c:pt>
                <c:pt idx="33">
                  <c:v>7782.5047858142752</c:v>
                </c:pt>
                <c:pt idx="34">
                  <c:v>8095.6434107742343</c:v>
                </c:pt>
                <c:pt idx="35">
                  <c:v>8540.9947887384042</c:v>
                </c:pt>
                <c:pt idx="36">
                  <c:v>9013.2882693383108</c:v>
                </c:pt>
                <c:pt idx="37">
                  <c:v>9279.886675847818</c:v>
                </c:pt>
                <c:pt idx="38">
                  <c:v>9886.863649290528</c:v>
                </c:pt>
                <c:pt idx="39">
                  <c:v>10122.966515074681</c:v>
                </c:pt>
                <c:pt idx="40">
                  <c:v>10105.757397527645</c:v>
                </c:pt>
                <c:pt idx="41">
                  <c:v>10362.87019560794</c:v>
                </c:pt>
                <c:pt idx="42">
                  <c:v>10553.984781171317</c:v>
                </c:pt>
                <c:pt idx="43">
                  <c:v>10484.580497491508</c:v>
                </c:pt>
                <c:pt idx="44">
                  <c:v>11022.134398578261</c:v>
                </c:pt>
                <c:pt idx="45">
                  <c:v>10922.489638262587</c:v>
                </c:pt>
                <c:pt idx="46">
                  <c:v>10745.317018475795</c:v>
                </c:pt>
                <c:pt idx="47">
                  <c:v>11271.345955902279</c:v>
                </c:pt>
                <c:pt idx="48">
                  <c:v>11678.458256755281</c:v>
                </c:pt>
                <c:pt idx="49">
                  <c:v>11097.530689139905</c:v>
                </c:pt>
                <c:pt idx="50">
                  <c:v>10170.697854423857</c:v>
                </c:pt>
                <c:pt idx="51">
                  <c:v>9705.4678532066428</c:v>
                </c:pt>
                <c:pt idx="52">
                  <c:v>9272.6301501141479</c:v>
                </c:pt>
                <c:pt idx="53">
                  <c:v>9396.6218149413471</c:v>
                </c:pt>
                <c:pt idx="54">
                  <c:v>9227.8223871623522</c:v>
                </c:pt>
                <c:pt idx="55">
                  <c:v>9154.355859205476</c:v>
                </c:pt>
                <c:pt idx="56">
                  <c:v>9349.1653827052905</c:v>
                </c:pt>
                <c:pt idx="57">
                  <c:v>9721.9669624318321</c:v>
                </c:pt>
                <c:pt idx="58">
                  <c:v>10149.353862039015</c:v>
                </c:pt>
                <c:pt idx="59">
                  <c:v>10636.282781761991</c:v>
                </c:pt>
                <c:pt idx="60">
                  <c:v>11377.556046722641</c:v>
                </c:pt>
                <c:pt idx="61">
                  <c:v>12099.361040804495</c:v>
                </c:pt>
                <c:pt idx="62">
                  <c:v>12891.715422571526</c:v>
                </c:pt>
                <c:pt idx="63">
                  <c:v>13365.947514306945</c:v>
                </c:pt>
                <c:pt idx="64">
                  <c:v>13070.58950311684</c:v>
                </c:pt>
                <c:pt idx="65">
                  <c:v>12650.893815825337</c:v>
                </c:pt>
                <c:pt idx="66">
                  <c:v>11925.521287036081</c:v>
                </c:pt>
                <c:pt idx="67">
                  <c:v>11030.329486395362</c:v>
                </c:pt>
                <c:pt idx="68">
                  <c:v>11025.830403234319</c:v>
                </c:pt>
                <c:pt idx="69">
                  <c:v>10747.517688108223</c:v>
                </c:pt>
                <c:pt idx="70">
                  <c:v>11175.018874019819</c:v>
                </c:pt>
                <c:pt idx="71">
                  <c:v>11325.563926549641</c:v>
                </c:pt>
                <c:pt idx="72">
                  <c:v>11707.927156404581</c:v>
                </c:pt>
                <c:pt idx="73">
                  <c:v>12225.798249984464</c:v>
                </c:pt>
                <c:pt idx="74">
                  <c:v>13792.734659281532</c:v>
                </c:pt>
                <c:pt idx="75">
                  <c:v>15487.42704634123</c:v>
                </c:pt>
                <c:pt idx="76">
                  <c:v>15072.654929282629</c:v>
                </c:pt>
                <c:pt idx="77">
                  <c:v>15951.12257655712</c:v>
                </c:pt>
                <c:pt idx="78">
                  <c:v>16072.963123174708</c:v>
                </c:pt>
                <c:pt idx="79">
                  <c:v>15787.326946188898</c:v>
                </c:pt>
                <c:pt idx="80">
                  <c:v>17155.500359450689</c:v>
                </c:pt>
                <c:pt idx="81">
                  <c:v>19210.285099489109</c:v>
                </c:pt>
                <c:pt idx="82">
                  <c:v>19727.759181581456</c:v>
                </c:pt>
                <c:pt idx="83">
                  <c:v>20550.322304975693</c:v>
                </c:pt>
                <c:pt idx="84">
                  <c:v>20908.402636720548</c:v>
                </c:pt>
                <c:pt idx="85">
                  <c:v>21635.262012617917</c:v>
                </c:pt>
                <c:pt idx="86">
                  <c:v>22411.209654580507</c:v>
                </c:pt>
                <c:pt idx="87">
                  <c:v>23512.862839885074</c:v>
                </c:pt>
                <c:pt idx="88">
                  <c:v>24475.493768</c:v>
                </c:pt>
              </c:numCache>
            </c:numRef>
          </c:val>
        </c:ser>
        <c:ser>
          <c:idx val="2"/>
          <c:order val="1"/>
          <c:tx>
            <c:strRef>
              <c:f>'F3'!$D$44</c:f>
              <c:strCache>
                <c:ptCount val="1"/>
                <c:pt idx="0">
                  <c:v>General Sales</c:v>
                </c:pt>
              </c:strCache>
            </c:strRef>
          </c:tx>
          <c:spPr>
            <a:solidFill>
              <a:schemeClr val="accent2"/>
            </a:solidFill>
          </c:spPr>
          <c:cat>
            <c:numRef>
              <c:f>'F3'!$B$45:$B$133</c:f>
              <c:numCache>
                <c:formatCode>General</c:formatCode>
                <c:ptCount val="89"/>
                <c:pt idx="0">
                  <c:v>1929</c:v>
                </c:pt>
                <c:pt idx="1">
                  <c:v>1930</c:v>
                </c:pt>
                <c:pt idx="2">
                  <c:v>1931</c:v>
                </c:pt>
                <c:pt idx="3">
                  <c:v>1932</c:v>
                </c:pt>
                <c:pt idx="4">
                  <c:v>1933</c:v>
                </c:pt>
                <c:pt idx="5">
                  <c:v>1934</c:v>
                </c:pt>
                <c:pt idx="6">
                  <c:v>1935</c:v>
                </c:pt>
                <c:pt idx="7">
                  <c:v>1936</c:v>
                </c:pt>
                <c:pt idx="8">
                  <c:v>1937</c:v>
                </c:pt>
                <c:pt idx="9">
                  <c:v>1938</c:v>
                </c:pt>
                <c:pt idx="10">
                  <c:v>1939</c:v>
                </c:pt>
                <c:pt idx="11">
                  <c:v>1940</c:v>
                </c:pt>
                <c:pt idx="12">
                  <c:v>1941</c:v>
                </c:pt>
                <c:pt idx="13">
                  <c:v>1942</c:v>
                </c:pt>
                <c:pt idx="14">
                  <c:v>1943</c:v>
                </c:pt>
                <c:pt idx="15">
                  <c:v>1944</c:v>
                </c:pt>
                <c:pt idx="16">
                  <c:v>1945</c:v>
                </c:pt>
                <c:pt idx="17">
                  <c:v>1946</c:v>
                </c:pt>
                <c:pt idx="18">
                  <c:v>1947</c:v>
                </c:pt>
                <c:pt idx="19">
                  <c:v>1948</c:v>
                </c:pt>
                <c:pt idx="20">
                  <c:v>1949</c:v>
                </c:pt>
                <c:pt idx="21">
                  <c:v>1950</c:v>
                </c:pt>
                <c:pt idx="22">
                  <c:v>1951</c:v>
                </c:pt>
                <c:pt idx="23">
                  <c:v>1952</c:v>
                </c:pt>
                <c:pt idx="24">
                  <c:v>1953</c:v>
                </c:pt>
                <c:pt idx="25">
                  <c:v>1954</c:v>
                </c:pt>
                <c:pt idx="26">
                  <c:v>1955</c:v>
                </c:pt>
                <c:pt idx="27">
                  <c:v>1956</c:v>
                </c:pt>
                <c:pt idx="28">
                  <c:v>1957</c:v>
                </c:pt>
                <c:pt idx="29">
                  <c:v>1958</c:v>
                </c:pt>
                <c:pt idx="30">
                  <c:v>1959</c:v>
                </c:pt>
                <c:pt idx="31">
                  <c:v>1960</c:v>
                </c:pt>
                <c:pt idx="32">
                  <c:v>1961</c:v>
                </c:pt>
                <c:pt idx="33">
                  <c:v>1962</c:v>
                </c:pt>
                <c:pt idx="34">
                  <c:v>1963</c:v>
                </c:pt>
                <c:pt idx="35">
                  <c:v>1964</c:v>
                </c:pt>
                <c:pt idx="36">
                  <c:v>1965</c:v>
                </c:pt>
                <c:pt idx="37">
                  <c:v>1966</c:v>
                </c:pt>
                <c:pt idx="38">
                  <c:v>1967</c:v>
                </c:pt>
                <c:pt idx="39">
                  <c:v>1968</c:v>
                </c:pt>
                <c:pt idx="40">
                  <c:v>1969</c:v>
                </c:pt>
                <c:pt idx="41">
                  <c:v>1970</c:v>
                </c:pt>
                <c:pt idx="42">
                  <c:v>1971</c:v>
                </c:pt>
                <c:pt idx="43">
                  <c:v>1972</c:v>
                </c:pt>
                <c:pt idx="44">
                  <c:v>1973</c:v>
                </c:pt>
                <c:pt idx="45">
                  <c:v>1974</c:v>
                </c:pt>
                <c:pt idx="46">
                  <c:v>1975</c:v>
                </c:pt>
                <c:pt idx="47">
                  <c:v>1976</c:v>
                </c:pt>
                <c:pt idx="48">
                  <c:v>1977</c:v>
                </c:pt>
                <c:pt idx="49">
                  <c:v>1978</c:v>
                </c:pt>
                <c:pt idx="50">
                  <c:v>1979</c:v>
                </c:pt>
                <c:pt idx="51">
                  <c:v>1980</c:v>
                </c:pt>
                <c:pt idx="52">
                  <c:v>1981</c:v>
                </c:pt>
                <c:pt idx="53">
                  <c:v>1982</c:v>
                </c:pt>
                <c:pt idx="54">
                  <c:v>1983</c:v>
                </c:pt>
                <c:pt idx="55">
                  <c:v>1984</c:v>
                </c:pt>
                <c:pt idx="56">
                  <c:v>1985</c:v>
                </c:pt>
                <c:pt idx="57">
                  <c:v>1986</c:v>
                </c:pt>
                <c:pt idx="58">
                  <c:v>1987</c:v>
                </c:pt>
                <c:pt idx="59">
                  <c:v>1988</c:v>
                </c:pt>
                <c:pt idx="60">
                  <c:v>1989</c:v>
                </c:pt>
                <c:pt idx="61">
                  <c:v>1990</c:v>
                </c:pt>
                <c:pt idx="62">
                  <c:v>1991</c:v>
                </c:pt>
                <c:pt idx="63">
                  <c:v>1992</c:v>
                </c:pt>
                <c:pt idx="64">
                  <c:v>1993</c:v>
                </c:pt>
                <c:pt idx="65">
                  <c:v>1994</c:v>
                </c:pt>
                <c:pt idx="66">
                  <c:v>1995</c:v>
                </c:pt>
                <c:pt idx="67">
                  <c:v>1996</c:v>
                </c:pt>
                <c:pt idx="68">
                  <c:v>1997</c:v>
                </c:pt>
                <c:pt idx="69">
                  <c:v>1998</c:v>
                </c:pt>
                <c:pt idx="70">
                  <c:v>1999</c:v>
                </c:pt>
                <c:pt idx="71">
                  <c:v>2000</c:v>
                </c:pt>
                <c:pt idx="72">
                  <c:v>2001</c:v>
                </c:pt>
                <c:pt idx="73">
                  <c:v>2002</c:v>
                </c:pt>
                <c:pt idx="74">
                  <c:v>2003</c:v>
                </c:pt>
                <c:pt idx="75">
                  <c:v>2004</c:v>
                </c:pt>
                <c:pt idx="76">
                  <c:v>2005</c:v>
                </c:pt>
                <c:pt idx="77">
                  <c:v>2006</c:v>
                </c:pt>
                <c:pt idx="78">
                  <c:v>2007</c:v>
                </c:pt>
                <c:pt idx="79">
                  <c:v>2008</c:v>
                </c:pt>
                <c:pt idx="80">
                  <c:v>2009</c:v>
                </c:pt>
                <c:pt idx="81">
                  <c:v>2010</c:v>
                </c:pt>
                <c:pt idx="82">
                  <c:v>2011</c:v>
                </c:pt>
                <c:pt idx="83">
                  <c:v>2012</c:v>
                </c:pt>
                <c:pt idx="84">
                  <c:v>2013</c:v>
                </c:pt>
                <c:pt idx="85">
                  <c:v>2014</c:v>
                </c:pt>
                <c:pt idx="86">
                  <c:v>2015</c:v>
                </c:pt>
                <c:pt idx="87">
                  <c:v>2016</c:v>
                </c:pt>
                <c:pt idx="88">
                  <c:v>2017</c:v>
                </c:pt>
              </c:numCache>
            </c:numRef>
          </c:cat>
          <c:val>
            <c:numRef>
              <c:f>'F3'!$D$45:$D$133</c:f>
              <c:numCache>
                <c:formatCode>General</c:formatCode>
                <c:ptCount val="89"/>
                <c:pt idx="0">
                  <c:v>0</c:v>
                </c:pt>
                <c:pt idx="1">
                  <c:v>0</c:v>
                </c:pt>
                <c:pt idx="2">
                  <c:v>0</c:v>
                </c:pt>
                <c:pt idx="3">
                  <c:v>0</c:v>
                </c:pt>
                <c:pt idx="4">
                  <c:v>0</c:v>
                </c:pt>
                <c:pt idx="5">
                  <c:v>0</c:v>
                </c:pt>
                <c:pt idx="6">
                  <c:v>452.11461222445655</c:v>
                </c:pt>
                <c:pt idx="7">
                  <c:v>733.966268775598</c:v>
                </c:pt>
                <c:pt idx="8">
                  <c:v>751.23766806128083</c:v>
                </c:pt>
                <c:pt idx="9">
                  <c:v>751.69737018467458</c:v>
                </c:pt>
                <c:pt idx="10">
                  <c:v>890.83885252536527</c:v>
                </c:pt>
                <c:pt idx="11">
                  <c:v>847.17170454520385</c:v>
                </c:pt>
                <c:pt idx="12">
                  <c:v>904.45077594009331</c:v>
                </c:pt>
                <c:pt idx="13">
                  <c:v>759.93176709634577</c:v>
                </c:pt>
                <c:pt idx="14">
                  <c:v>456.05385152515305</c:v>
                </c:pt>
                <c:pt idx="15">
                  <c:v>485.982562013424</c:v>
                </c:pt>
                <c:pt idx="16">
                  <c:v>510.14027191843593</c:v>
                </c:pt>
                <c:pt idx="17">
                  <c:v>533.51438251385889</c:v>
                </c:pt>
                <c:pt idx="18">
                  <c:v>1065.8851529512037</c:v>
                </c:pt>
                <c:pt idx="19">
                  <c:v>1248.9648786124249</c:v>
                </c:pt>
                <c:pt idx="20">
                  <c:v>1291.13476602725</c:v>
                </c:pt>
                <c:pt idx="21">
                  <c:v>1256.3593265496777</c:v>
                </c:pt>
                <c:pt idx="22">
                  <c:v>1346.3122169041555</c:v>
                </c:pt>
                <c:pt idx="23">
                  <c:v>1790.4605992003028</c:v>
                </c:pt>
                <c:pt idx="24">
                  <c:v>2139.2422365118737</c:v>
                </c:pt>
                <c:pt idx="25">
                  <c:v>1882.2768428998347</c:v>
                </c:pt>
                <c:pt idx="26">
                  <c:v>1966.300835650879</c:v>
                </c:pt>
                <c:pt idx="27">
                  <c:v>2000.6390786572013</c:v>
                </c:pt>
                <c:pt idx="28">
                  <c:v>2059.9484334813815</c:v>
                </c:pt>
                <c:pt idx="29">
                  <c:v>2014.6413877186753</c:v>
                </c:pt>
                <c:pt idx="30">
                  <c:v>2070.6014197532318</c:v>
                </c:pt>
                <c:pt idx="31">
                  <c:v>2226.944188824561</c:v>
                </c:pt>
                <c:pt idx="32">
                  <c:v>2238.745565086635</c:v>
                </c:pt>
                <c:pt idx="33">
                  <c:v>2318.2735983677112</c:v>
                </c:pt>
                <c:pt idx="34">
                  <c:v>2336.1614719913364</c:v>
                </c:pt>
                <c:pt idx="35">
                  <c:v>2930.3711938548749</c:v>
                </c:pt>
                <c:pt idx="36">
                  <c:v>3045.162814035426</c:v>
                </c:pt>
                <c:pt idx="37">
                  <c:v>2563.1836062775801</c:v>
                </c:pt>
                <c:pt idx="38">
                  <c:v>2470.3672903774032</c:v>
                </c:pt>
                <c:pt idx="39">
                  <c:v>2587.4910279811456</c:v>
                </c:pt>
                <c:pt idx="40">
                  <c:v>2655.4763038218971</c:v>
                </c:pt>
                <c:pt idx="41">
                  <c:v>2625.4172853703903</c:v>
                </c:pt>
                <c:pt idx="42">
                  <c:v>2598.1367284017647</c:v>
                </c:pt>
                <c:pt idx="43">
                  <c:v>2574.4796610986937</c:v>
                </c:pt>
                <c:pt idx="44">
                  <c:v>2586.7939385140198</c:v>
                </c:pt>
                <c:pt idx="45">
                  <c:v>2521.3467091960915</c:v>
                </c:pt>
                <c:pt idx="46">
                  <c:v>3204.3440464576906</c:v>
                </c:pt>
                <c:pt idx="47">
                  <c:v>3134.7330379308514</c:v>
                </c:pt>
                <c:pt idx="48">
                  <c:v>3132.0194923114996</c:v>
                </c:pt>
                <c:pt idx="49">
                  <c:v>3199.3152960287271</c:v>
                </c:pt>
                <c:pt idx="50">
                  <c:v>3264.233340587185</c:v>
                </c:pt>
                <c:pt idx="51">
                  <c:v>3468.4913894308474</c:v>
                </c:pt>
                <c:pt idx="52">
                  <c:v>3686.8749417938952</c:v>
                </c:pt>
                <c:pt idx="53">
                  <c:v>3690.1283344486351</c:v>
                </c:pt>
                <c:pt idx="54">
                  <c:v>3690.7525324920116</c:v>
                </c:pt>
                <c:pt idx="55">
                  <c:v>3901.0602360652429</c:v>
                </c:pt>
                <c:pt idx="56">
                  <c:v>4043.0852431744079</c:v>
                </c:pt>
                <c:pt idx="57">
                  <c:v>4034.0691781485075</c:v>
                </c:pt>
                <c:pt idx="58">
                  <c:v>4170.2282860251134</c:v>
                </c:pt>
                <c:pt idx="59">
                  <c:v>4392.8314125043471</c:v>
                </c:pt>
                <c:pt idx="60">
                  <c:v>4460.6034220807296</c:v>
                </c:pt>
                <c:pt idx="61">
                  <c:v>4496.109683743045</c:v>
                </c:pt>
                <c:pt idx="62">
                  <c:v>4184.8134965590161</c:v>
                </c:pt>
                <c:pt idx="63">
                  <c:v>3894.3570099047301</c:v>
                </c:pt>
                <c:pt idx="64">
                  <c:v>3981.4494320650483</c:v>
                </c:pt>
                <c:pt idx="65">
                  <c:v>4074.6237600389918</c:v>
                </c:pt>
                <c:pt idx="66">
                  <c:v>4182.1974143497873</c:v>
                </c:pt>
                <c:pt idx="67">
                  <c:v>4259.9866573718909</c:v>
                </c:pt>
                <c:pt idx="68">
                  <c:v>4441.8018377320059</c:v>
                </c:pt>
                <c:pt idx="69">
                  <c:v>4556.8889776644319</c:v>
                </c:pt>
                <c:pt idx="70">
                  <c:v>4711.9989835497909</c:v>
                </c:pt>
                <c:pt idx="71">
                  <c:v>5125.6791736714258</c:v>
                </c:pt>
                <c:pt idx="72">
                  <c:v>5280.7221882456906</c:v>
                </c:pt>
                <c:pt idx="73">
                  <c:v>4768.713005218734</c:v>
                </c:pt>
                <c:pt idx="74">
                  <c:v>4925.2855454149194</c:v>
                </c:pt>
                <c:pt idx="75">
                  <c:v>5470.3017543820415</c:v>
                </c:pt>
                <c:pt idx="76">
                  <c:v>5752.2202924966223</c:v>
                </c:pt>
                <c:pt idx="77">
                  <c:v>5678.2009952232484</c:v>
                </c:pt>
                <c:pt idx="78">
                  <c:v>5761.1838166508987</c:v>
                </c:pt>
                <c:pt idx="79">
                  <c:v>5911.2990062705103</c:v>
                </c:pt>
                <c:pt idx="80">
                  <c:v>5521.6012698386148</c:v>
                </c:pt>
                <c:pt idx="81">
                  <c:v>6066.3786769404323</c:v>
                </c:pt>
                <c:pt idx="82">
                  <c:v>6604.644688644109</c:v>
                </c:pt>
                <c:pt idx="83">
                  <c:v>6718.9262767513901</c:v>
                </c:pt>
                <c:pt idx="84">
                  <c:v>6905.5067274549747</c:v>
                </c:pt>
                <c:pt idx="85">
                  <c:v>7098.1161546830144</c:v>
                </c:pt>
                <c:pt idx="86">
                  <c:v>7142.1653845236051</c:v>
                </c:pt>
                <c:pt idx="87">
                  <c:v>7091.1581027567436</c:v>
                </c:pt>
                <c:pt idx="88">
                  <c:v>7034.0936739999997</c:v>
                </c:pt>
              </c:numCache>
            </c:numRef>
          </c:val>
        </c:ser>
        <c:ser>
          <c:idx val="3"/>
          <c:order val="2"/>
          <c:tx>
            <c:strRef>
              <c:f>'F3'!$E$44</c:f>
              <c:strCache>
                <c:ptCount val="1"/>
                <c:pt idx="0">
                  <c:v>Personal Income</c:v>
                </c:pt>
              </c:strCache>
            </c:strRef>
          </c:tx>
          <c:spPr>
            <a:solidFill>
              <a:schemeClr val="accent3"/>
            </a:solidFill>
          </c:spPr>
          <c:cat>
            <c:numRef>
              <c:f>'F3'!$B$45:$B$133</c:f>
              <c:numCache>
                <c:formatCode>General</c:formatCode>
                <c:ptCount val="89"/>
                <c:pt idx="0">
                  <c:v>1929</c:v>
                </c:pt>
                <c:pt idx="1">
                  <c:v>1930</c:v>
                </c:pt>
                <c:pt idx="2">
                  <c:v>1931</c:v>
                </c:pt>
                <c:pt idx="3">
                  <c:v>1932</c:v>
                </c:pt>
                <c:pt idx="4">
                  <c:v>1933</c:v>
                </c:pt>
                <c:pt idx="5">
                  <c:v>1934</c:v>
                </c:pt>
                <c:pt idx="6">
                  <c:v>1935</c:v>
                </c:pt>
                <c:pt idx="7">
                  <c:v>1936</c:v>
                </c:pt>
                <c:pt idx="8">
                  <c:v>1937</c:v>
                </c:pt>
                <c:pt idx="9">
                  <c:v>1938</c:v>
                </c:pt>
                <c:pt idx="10">
                  <c:v>1939</c:v>
                </c:pt>
                <c:pt idx="11">
                  <c:v>1940</c:v>
                </c:pt>
                <c:pt idx="12">
                  <c:v>1941</c:v>
                </c:pt>
                <c:pt idx="13">
                  <c:v>1942</c:v>
                </c:pt>
                <c:pt idx="14">
                  <c:v>1943</c:v>
                </c:pt>
                <c:pt idx="15">
                  <c:v>1944</c:v>
                </c:pt>
                <c:pt idx="16">
                  <c:v>1945</c:v>
                </c:pt>
                <c:pt idx="17">
                  <c:v>1946</c:v>
                </c:pt>
                <c:pt idx="18">
                  <c:v>1947</c:v>
                </c:pt>
                <c:pt idx="19">
                  <c:v>1948</c:v>
                </c:pt>
                <c:pt idx="20">
                  <c:v>1949</c:v>
                </c:pt>
                <c:pt idx="21">
                  <c:v>1950</c:v>
                </c:pt>
                <c:pt idx="22">
                  <c:v>1951</c:v>
                </c:pt>
                <c:pt idx="23">
                  <c:v>1952</c:v>
                </c:pt>
                <c:pt idx="24">
                  <c:v>1953</c:v>
                </c:pt>
                <c:pt idx="25">
                  <c:v>1954</c:v>
                </c:pt>
                <c:pt idx="26">
                  <c:v>1955</c:v>
                </c:pt>
                <c:pt idx="27">
                  <c:v>1956</c:v>
                </c:pt>
                <c:pt idx="28">
                  <c:v>1957</c:v>
                </c:pt>
                <c:pt idx="29">
                  <c:v>1958</c:v>
                </c:pt>
                <c:pt idx="30">
                  <c:v>1959</c:v>
                </c:pt>
                <c:pt idx="31">
                  <c:v>1960</c:v>
                </c:pt>
                <c:pt idx="32">
                  <c:v>1961</c:v>
                </c:pt>
                <c:pt idx="33">
                  <c:v>1962</c:v>
                </c:pt>
                <c:pt idx="34">
                  <c:v>1963</c:v>
                </c:pt>
                <c:pt idx="35">
                  <c:v>1964</c:v>
                </c:pt>
                <c:pt idx="36">
                  <c:v>1965</c:v>
                </c:pt>
                <c:pt idx="37">
                  <c:v>1966</c:v>
                </c:pt>
                <c:pt idx="38">
                  <c:v>1967</c:v>
                </c:pt>
                <c:pt idx="39">
                  <c:v>1968</c:v>
                </c:pt>
                <c:pt idx="40">
                  <c:v>1969</c:v>
                </c:pt>
                <c:pt idx="41">
                  <c:v>1970</c:v>
                </c:pt>
                <c:pt idx="42">
                  <c:v>1971</c:v>
                </c:pt>
                <c:pt idx="43">
                  <c:v>1972</c:v>
                </c:pt>
                <c:pt idx="44">
                  <c:v>1973</c:v>
                </c:pt>
                <c:pt idx="45">
                  <c:v>1974</c:v>
                </c:pt>
                <c:pt idx="46">
                  <c:v>1975</c:v>
                </c:pt>
                <c:pt idx="47">
                  <c:v>1976</c:v>
                </c:pt>
                <c:pt idx="48">
                  <c:v>1977</c:v>
                </c:pt>
                <c:pt idx="49">
                  <c:v>1978</c:v>
                </c:pt>
                <c:pt idx="50">
                  <c:v>1979</c:v>
                </c:pt>
                <c:pt idx="51">
                  <c:v>1980</c:v>
                </c:pt>
                <c:pt idx="52">
                  <c:v>1981</c:v>
                </c:pt>
                <c:pt idx="53">
                  <c:v>1982</c:v>
                </c:pt>
                <c:pt idx="54">
                  <c:v>1983</c:v>
                </c:pt>
                <c:pt idx="55">
                  <c:v>1984</c:v>
                </c:pt>
                <c:pt idx="56">
                  <c:v>1985</c:v>
                </c:pt>
                <c:pt idx="57">
                  <c:v>1986</c:v>
                </c:pt>
                <c:pt idx="58">
                  <c:v>1987</c:v>
                </c:pt>
                <c:pt idx="59">
                  <c:v>1988</c:v>
                </c:pt>
                <c:pt idx="60">
                  <c:v>1989</c:v>
                </c:pt>
                <c:pt idx="61">
                  <c:v>1990</c:v>
                </c:pt>
                <c:pt idx="62">
                  <c:v>1991</c:v>
                </c:pt>
                <c:pt idx="63">
                  <c:v>1992</c:v>
                </c:pt>
                <c:pt idx="64">
                  <c:v>1993</c:v>
                </c:pt>
                <c:pt idx="65">
                  <c:v>1994</c:v>
                </c:pt>
                <c:pt idx="66">
                  <c:v>1995</c:v>
                </c:pt>
                <c:pt idx="67">
                  <c:v>1996</c:v>
                </c:pt>
                <c:pt idx="68">
                  <c:v>1997</c:v>
                </c:pt>
                <c:pt idx="69">
                  <c:v>1998</c:v>
                </c:pt>
                <c:pt idx="70">
                  <c:v>1999</c:v>
                </c:pt>
                <c:pt idx="71">
                  <c:v>2000</c:v>
                </c:pt>
                <c:pt idx="72">
                  <c:v>2001</c:v>
                </c:pt>
                <c:pt idx="73">
                  <c:v>2002</c:v>
                </c:pt>
                <c:pt idx="74">
                  <c:v>2003</c:v>
                </c:pt>
                <c:pt idx="75">
                  <c:v>2004</c:v>
                </c:pt>
                <c:pt idx="76">
                  <c:v>2005</c:v>
                </c:pt>
                <c:pt idx="77">
                  <c:v>2006</c:v>
                </c:pt>
                <c:pt idx="78">
                  <c:v>2007</c:v>
                </c:pt>
                <c:pt idx="79">
                  <c:v>2008</c:v>
                </c:pt>
                <c:pt idx="80">
                  <c:v>2009</c:v>
                </c:pt>
                <c:pt idx="81">
                  <c:v>2010</c:v>
                </c:pt>
                <c:pt idx="82">
                  <c:v>2011</c:v>
                </c:pt>
                <c:pt idx="83">
                  <c:v>2012</c:v>
                </c:pt>
                <c:pt idx="84">
                  <c:v>2013</c:v>
                </c:pt>
                <c:pt idx="85">
                  <c:v>2014</c:v>
                </c:pt>
                <c:pt idx="86">
                  <c:v>2015</c:v>
                </c:pt>
                <c:pt idx="87">
                  <c:v>2016</c:v>
                </c:pt>
                <c:pt idx="88">
                  <c:v>2017</c:v>
                </c:pt>
              </c:numCache>
            </c:numRef>
          </c:cat>
          <c:val>
            <c:numRef>
              <c:f>'F3'!$E$45:$E$133</c:f>
              <c:numCache>
                <c:formatCode>General</c:formatCode>
                <c:ptCount val="8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845.26231431730946</c:v>
                </c:pt>
                <c:pt idx="39">
                  <c:v>1066.8841993355366</c:v>
                </c:pt>
                <c:pt idx="40">
                  <c:v>1203.2120178204784</c:v>
                </c:pt>
                <c:pt idx="41">
                  <c:v>1155.3311940071437</c:v>
                </c:pt>
                <c:pt idx="42">
                  <c:v>1049.8025781057975</c:v>
                </c:pt>
                <c:pt idx="43">
                  <c:v>2195.2981351505323</c:v>
                </c:pt>
                <c:pt idx="44">
                  <c:v>2062.3205134171576</c:v>
                </c:pt>
                <c:pt idx="45">
                  <c:v>1993.2478678779162</c:v>
                </c:pt>
                <c:pt idx="46">
                  <c:v>1887.0153157448347</c:v>
                </c:pt>
                <c:pt idx="47">
                  <c:v>2004.4527388197353</c:v>
                </c:pt>
                <c:pt idx="48">
                  <c:v>2260.6092583491745</c:v>
                </c:pt>
                <c:pt idx="49">
                  <c:v>2406.5667235672699</c:v>
                </c:pt>
                <c:pt idx="50">
                  <c:v>2337.2944320795627</c:v>
                </c:pt>
                <c:pt idx="51">
                  <c:v>2672.8934169701588</c:v>
                </c:pt>
                <c:pt idx="52">
                  <c:v>2867.7262629733495</c:v>
                </c:pt>
                <c:pt idx="53">
                  <c:v>3028.4005845016904</c:v>
                </c:pt>
                <c:pt idx="54">
                  <c:v>3250.9364368168876</c:v>
                </c:pt>
                <c:pt idx="55">
                  <c:v>3588.8953734608226</c:v>
                </c:pt>
                <c:pt idx="56">
                  <c:v>3861.435922760621</c:v>
                </c:pt>
                <c:pt idx="57">
                  <c:v>3854.7257470288391</c:v>
                </c:pt>
                <c:pt idx="58">
                  <c:v>4429.6641155505567</c:v>
                </c:pt>
                <c:pt idx="59">
                  <c:v>4148.8494682443752</c:v>
                </c:pt>
                <c:pt idx="60">
                  <c:v>4708.1373833828193</c:v>
                </c:pt>
                <c:pt idx="61">
                  <c:v>4728.1126044265775</c:v>
                </c:pt>
                <c:pt idx="62">
                  <c:v>5014.9475925727056</c:v>
                </c:pt>
                <c:pt idx="63">
                  <c:v>5575.7219024354608</c:v>
                </c:pt>
                <c:pt idx="64">
                  <c:v>5811.8995434728849</c:v>
                </c:pt>
                <c:pt idx="65">
                  <c:v>5845.8997350678728</c:v>
                </c:pt>
                <c:pt idx="66">
                  <c:v>5811.6633031002893</c:v>
                </c:pt>
                <c:pt idx="67">
                  <c:v>6158.7788620897218</c:v>
                </c:pt>
                <c:pt idx="68">
                  <c:v>6691.8225968256793</c:v>
                </c:pt>
                <c:pt idx="69">
                  <c:v>7746.2414614655754</c:v>
                </c:pt>
                <c:pt idx="70">
                  <c:v>8085.9440091816505</c:v>
                </c:pt>
                <c:pt idx="71">
                  <c:v>7959.852403549834</c:v>
                </c:pt>
                <c:pt idx="72">
                  <c:v>8354.6194296760805</c:v>
                </c:pt>
                <c:pt idx="73">
                  <c:v>6439.7450696274709</c:v>
                </c:pt>
                <c:pt idx="74">
                  <c:v>6278.3345114931435</c:v>
                </c:pt>
                <c:pt idx="75">
                  <c:v>7604.7260983800716</c:v>
                </c:pt>
                <c:pt idx="76">
                  <c:v>8661.920235969299</c:v>
                </c:pt>
                <c:pt idx="77">
                  <c:v>9478.4984509132155</c:v>
                </c:pt>
                <c:pt idx="78">
                  <c:v>9641.4867327352167</c:v>
                </c:pt>
                <c:pt idx="79">
                  <c:v>10715.200906162856</c:v>
                </c:pt>
                <c:pt idx="80">
                  <c:v>8655.0700012363977</c:v>
                </c:pt>
                <c:pt idx="81">
                  <c:v>8408.530942784153</c:v>
                </c:pt>
                <c:pt idx="82">
                  <c:v>9207.1421204879807</c:v>
                </c:pt>
                <c:pt idx="83">
                  <c:v>9374.8887015737055</c:v>
                </c:pt>
                <c:pt idx="84">
                  <c:v>10504.318773154124</c:v>
                </c:pt>
                <c:pt idx="85">
                  <c:v>10592.982040531415</c:v>
                </c:pt>
                <c:pt idx="86">
                  <c:v>11457.190219384463</c:v>
                </c:pt>
                <c:pt idx="87">
                  <c:v>11287.573724221158</c:v>
                </c:pt>
                <c:pt idx="88">
                  <c:v>11342.128756169712</c:v>
                </c:pt>
              </c:numCache>
            </c:numRef>
          </c:val>
        </c:ser>
        <c:ser>
          <c:idx val="4"/>
          <c:order val="3"/>
          <c:tx>
            <c:strRef>
              <c:f>'F3'!$F$44</c:f>
              <c:strCache>
                <c:ptCount val="1"/>
                <c:pt idx="0">
                  <c:v>Business Income</c:v>
                </c:pt>
              </c:strCache>
            </c:strRef>
          </c:tx>
          <c:spPr>
            <a:solidFill>
              <a:schemeClr val="accent4"/>
            </a:solidFill>
          </c:spPr>
          <c:cat>
            <c:numRef>
              <c:f>'F3'!$B$45:$B$133</c:f>
              <c:numCache>
                <c:formatCode>General</c:formatCode>
                <c:ptCount val="89"/>
                <c:pt idx="0">
                  <c:v>1929</c:v>
                </c:pt>
                <c:pt idx="1">
                  <c:v>1930</c:v>
                </c:pt>
                <c:pt idx="2">
                  <c:v>1931</c:v>
                </c:pt>
                <c:pt idx="3">
                  <c:v>1932</c:v>
                </c:pt>
                <c:pt idx="4">
                  <c:v>1933</c:v>
                </c:pt>
                <c:pt idx="5">
                  <c:v>1934</c:v>
                </c:pt>
                <c:pt idx="6">
                  <c:v>1935</c:v>
                </c:pt>
                <c:pt idx="7">
                  <c:v>1936</c:v>
                </c:pt>
                <c:pt idx="8">
                  <c:v>1937</c:v>
                </c:pt>
                <c:pt idx="9">
                  <c:v>1938</c:v>
                </c:pt>
                <c:pt idx="10">
                  <c:v>1939</c:v>
                </c:pt>
                <c:pt idx="11">
                  <c:v>1940</c:v>
                </c:pt>
                <c:pt idx="12">
                  <c:v>1941</c:v>
                </c:pt>
                <c:pt idx="13">
                  <c:v>1942</c:v>
                </c:pt>
                <c:pt idx="14">
                  <c:v>1943</c:v>
                </c:pt>
                <c:pt idx="15">
                  <c:v>1944</c:v>
                </c:pt>
                <c:pt idx="16">
                  <c:v>1945</c:v>
                </c:pt>
                <c:pt idx="17">
                  <c:v>1946</c:v>
                </c:pt>
                <c:pt idx="18">
                  <c:v>1947</c:v>
                </c:pt>
                <c:pt idx="19">
                  <c:v>1948</c:v>
                </c:pt>
                <c:pt idx="20">
                  <c:v>1949</c:v>
                </c:pt>
                <c:pt idx="21">
                  <c:v>1950</c:v>
                </c:pt>
                <c:pt idx="22">
                  <c:v>1951</c:v>
                </c:pt>
                <c:pt idx="23">
                  <c:v>1952</c:v>
                </c:pt>
                <c:pt idx="24">
                  <c:v>1953</c:v>
                </c:pt>
                <c:pt idx="25">
                  <c:v>1954</c:v>
                </c:pt>
                <c:pt idx="26">
                  <c:v>1955</c:v>
                </c:pt>
                <c:pt idx="27">
                  <c:v>1956</c:v>
                </c:pt>
                <c:pt idx="28">
                  <c:v>1957</c:v>
                </c:pt>
                <c:pt idx="29">
                  <c:v>1958</c:v>
                </c:pt>
                <c:pt idx="30">
                  <c:v>1959</c:v>
                </c:pt>
                <c:pt idx="31">
                  <c:v>1960</c:v>
                </c:pt>
                <c:pt idx="32">
                  <c:v>1961</c:v>
                </c:pt>
                <c:pt idx="33">
                  <c:v>1962</c:v>
                </c:pt>
                <c:pt idx="34">
                  <c:v>1963</c:v>
                </c:pt>
                <c:pt idx="35">
                  <c:v>1964</c:v>
                </c:pt>
                <c:pt idx="36">
                  <c:v>1965</c:v>
                </c:pt>
                <c:pt idx="37">
                  <c:v>1966</c:v>
                </c:pt>
                <c:pt idx="38">
                  <c:v>1967</c:v>
                </c:pt>
                <c:pt idx="39">
                  <c:v>1968</c:v>
                </c:pt>
                <c:pt idx="40">
                  <c:v>1969</c:v>
                </c:pt>
                <c:pt idx="41">
                  <c:v>1970</c:v>
                </c:pt>
                <c:pt idx="42">
                  <c:v>1971</c:v>
                </c:pt>
                <c:pt idx="43">
                  <c:v>1972</c:v>
                </c:pt>
                <c:pt idx="44">
                  <c:v>1973</c:v>
                </c:pt>
                <c:pt idx="45">
                  <c:v>1974</c:v>
                </c:pt>
                <c:pt idx="46">
                  <c:v>1975</c:v>
                </c:pt>
                <c:pt idx="47">
                  <c:v>1976</c:v>
                </c:pt>
                <c:pt idx="48">
                  <c:v>1977</c:v>
                </c:pt>
                <c:pt idx="49">
                  <c:v>1978</c:v>
                </c:pt>
                <c:pt idx="50">
                  <c:v>1979</c:v>
                </c:pt>
                <c:pt idx="51">
                  <c:v>1980</c:v>
                </c:pt>
                <c:pt idx="52">
                  <c:v>1981</c:v>
                </c:pt>
                <c:pt idx="53">
                  <c:v>1982</c:v>
                </c:pt>
                <c:pt idx="54">
                  <c:v>1983</c:v>
                </c:pt>
                <c:pt idx="55">
                  <c:v>1984</c:v>
                </c:pt>
                <c:pt idx="56">
                  <c:v>1985</c:v>
                </c:pt>
                <c:pt idx="57">
                  <c:v>1986</c:v>
                </c:pt>
                <c:pt idx="58">
                  <c:v>1987</c:v>
                </c:pt>
                <c:pt idx="59">
                  <c:v>1988</c:v>
                </c:pt>
                <c:pt idx="60">
                  <c:v>1989</c:v>
                </c:pt>
                <c:pt idx="61">
                  <c:v>1990</c:v>
                </c:pt>
                <c:pt idx="62">
                  <c:v>1991</c:v>
                </c:pt>
                <c:pt idx="63">
                  <c:v>1992</c:v>
                </c:pt>
                <c:pt idx="64">
                  <c:v>1993</c:v>
                </c:pt>
                <c:pt idx="65">
                  <c:v>1994</c:v>
                </c:pt>
                <c:pt idx="66">
                  <c:v>1995</c:v>
                </c:pt>
                <c:pt idx="67">
                  <c:v>1996</c:v>
                </c:pt>
                <c:pt idx="68">
                  <c:v>1997</c:v>
                </c:pt>
                <c:pt idx="69">
                  <c:v>1998</c:v>
                </c:pt>
                <c:pt idx="70">
                  <c:v>1999</c:v>
                </c:pt>
                <c:pt idx="71">
                  <c:v>2000</c:v>
                </c:pt>
                <c:pt idx="72">
                  <c:v>2001</c:v>
                </c:pt>
                <c:pt idx="73">
                  <c:v>2002</c:v>
                </c:pt>
                <c:pt idx="74">
                  <c:v>2003</c:v>
                </c:pt>
                <c:pt idx="75">
                  <c:v>2004</c:v>
                </c:pt>
                <c:pt idx="76">
                  <c:v>2005</c:v>
                </c:pt>
                <c:pt idx="77">
                  <c:v>2006</c:v>
                </c:pt>
                <c:pt idx="78">
                  <c:v>2007</c:v>
                </c:pt>
                <c:pt idx="79">
                  <c:v>2008</c:v>
                </c:pt>
                <c:pt idx="80">
                  <c:v>2009</c:v>
                </c:pt>
                <c:pt idx="81">
                  <c:v>2010</c:v>
                </c:pt>
                <c:pt idx="82">
                  <c:v>2011</c:v>
                </c:pt>
                <c:pt idx="83">
                  <c:v>2012</c:v>
                </c:pt>
                <c:pt idx="84">
                  <c:v>2013</c:v>
                </c:pt>
                <c:pt idx="85">
                  <c:v>2014</c:v>
                </c:pt>
                <c:pt idx="86">
                  <c:v>2015</c:v>
                </c:pt>
                <c:pt idx="87">
                  <c:v>2016</c:v>
                </c:pt>
                <c:pt idx="88">
                  <c:v>2017</c:v>
                </c:pt>
              </c:numCache>
            </c:numRef>
          </c:cat>
          <c:val>
            <c:numRef>
              <c:f>'F3'!$F$45:$F$133</c:f>
              <c:numCache>
                <c:formatCode>General</c:formatCode>
                <c:ptCount val="89"/>
                <c:pt idx="0">
                  <c:v>223.75171280887488</c:v>
                </c:pt>
                <c:pt idx="1">
                  <c:v>288.83506004613673</c:v>
                </c:pt>
                <c:pt idx="2">
                  <c:v>197.41005871678647</c:v>
                </c:pt>
                <c:pt idx="3">
                  <c:v>279.70978440376712</c:v>
                </c:pt>
                <c:pt idx="4">
                  <c:v>154.04342817810729</c:v>
                </c:pt>
                <c:pt idx="5">
                  <c:v>165.08924660238114</c:v>
                </c:pt>
                <c:pt idx="6">
                  <c:v>229.13264897068601</c:v>
                </c:pt>
                <c:pt idx="7">
                  <c:v>239.83708146905713</c:v>
                </c:pt>
                <c:pt idx="8">
                  <c:v>294.00173868262891</c:v>
                </c:pt>
                <c:pt idx="9">
                  <c:v>328.33086837921491</c:v>
                </c:pt>
                <c:pt idx="10">
                  <c:v>532.66848512799777</c:v>
                </c:pt>
                <c:pt idx="11">
                  <c:v>275.57759594318412</c:v>
                </c:pt>
                <c:pt idx="12">
                  <c:v>306.17040450361804</c:v>
                </c:pt>
                <c:pt idx="13">
                  <c:v>234.22217970868701</c:v>
                </c:pt>
                <c:pt idx="14">
                  <c:v>304.13117092383834</c:v>
                </c:pt>
                <c:pt idx="15">
                  <c:v>330.21591960474331</c:v>
                </c:pt>
                <c:pt idx="16">
                  <c:v>336.50858318323947</c:v>
                </c:pt>
                <c:pt idx="17">
                  <c:v>310.84184645202481</c:v>
                </c:pt>
                <c:pt idx="18">
                  <c:v>410.50365680017143</c:v>
                </c:pt>
                <c:pt idx="19">
                  <c:v>371.19133732632469</c:v>
                </c:pt>
                <c:pt idx="20">
                  <c:v>611.55973879986925</c:v>
                </c:pt>
                <c:pt idx="21">
                  <c:v>602.12423635342759</c:v>
                </c:pt>
                <c:pt idx="22">
                  <c:v>644.4809960566439</c:v>
                </c:pt>
                <c:pt idx="23">
                  <c:v>650.47806195140993</c:v>
                </c:pt>
                <c:pt idx="24">
                  <c:v>687.69945035771764</c:v>
                </c:pt>
                <c:pt idx="25">
                  <c:v>680.30082238159002</c:v>
                </c:pt>
                <c:pt idx="26">
                  <c:v>668.80410037471233</c:v>
                </c:pt>
                <c:pt idx="27">
                  <c:v>847.86593037872512</c:v>
                </c:pt>
                <c:pt idx="28">
                  <c:v>867.29535569744007</c:v>
                </c:pt>
                <c:pt idx="29">
                  <c:v>861.79472023294852</c:v>
                </c:pt>
                <c:pt idx="30">
                  <c:v>861.47766095513452</c:v>
                </c:pt>
                <c:pt idx="31">
                  <c:v>1308.5468860194421</c:v>
                </c:pt>
                <c:pt idx="32">
                  <c:v>1315.0599840133414</c:v>
                </c:pt>
                <c:pt idx="33">
                  <c:v>1380.6894998304433</c:v>
                </c:pt>
                <c:pt idx="34">
                  <c:v>1666.1098303655581</c:v>
                </c:pt>
                <c:pt idx="35">
                  <c:v>1358.6747994442674</c:v>
                </c:pt>
                <c:pt idx="36">
                  <c:v>1694.0402131475505</c:v>
                </c:pt>
                <c:pt idx="37">
                  <c:v>1425.9733171475225</c:v>
                </c:pt>
                <c:pt idx="38">
                  <c:v>1421.9236461082837</c:v>
                </c:pt>
                <c:pt idx="39">
                  <c:v>1708.972155396312</c:v>
                </c:pt>
                <c:pt idx="40">
                  <c:v>1829.1876688345428</c:v>
                </c:pt>
                <c:pt idx="41">
                  <c:v>1552.179952932283</c:v>
                </c:pt>
                <c:pt idx="42">
                  <c:v>1324.0189816134191</c:v>
                </c:pt>
                <c:pt idx="43">
                  <c:v>1858.2108541893176</c:v>
                </c:pt>
                <c:pt idx="44">
                  <c:v>1726.5630643294041</c:v>
                </c:pt>
                <c:pt idx="45">
                  <c:v>1593.6447852676856</c:v>
                </c:pt>
                <c:pt idx="46">
                  <c:v>1796.4033340731551</c:v>
                </c:pt>
                <c:pt idx="47">
                  <c:v>2612.7562273716599</c:v>
                </c:pt>
                <c:pt idx="48">
                  <c:v>2620.2962277351885</c:v>
                </c:pt>
                <c:pt idx="49">
                  <c:v>2379.4152106196502</c:v>
                </c:pt>
                <c:pt idx="50">
                  <c:v>2235.9672349927669</c:v>
                </c:pt>
                <c:pt idx="51">
                  <c:v>2496.5386141916633</c:v>
                </c:pt>
                <c:pt idx="52">
                  <c:v>2838.7850183326295</c:v>
                </c:pt>
                <c:pt idx="53">
                  <c:v>2681.7172721979296</c:v>
                </c:pt>
                <c:pt idx="54">
                  <c:v>2485.9139396416449</c:v>
                </c:pt>
                <c:pt idx="55">
                  <c:v>2763.8909473361919</c:v>
                </c:pt>
                <c:pt idx="56">
                  <c:v>3132.8850851445404</c:v>
                </c:pt>
                <c:pt idx="57">
                  <c:v>3041.6146139137827</c:v>
                </c:pt>
                <c:pt idx="58">
                  <c:v>3631.5638676407184</c:v>
                </c:pt>
                <c:pt idx="59">
                  <c:v>3768.178371572867</c:v>
                </c:pt>
                <c:pt idx="60">
                  <c:v>3650.6986239496241</c:v>
                </c:pt>
                <c:pt idx="61">
                  <c:v>3101.245930972882</c:v>
                </c:pt>
                <c:pt idx="62">
                  <c:v>3114.8956947044367</c:v>
                </c:pt>
                <c:pt idx="63">
                  <c:v>3318.7352488808779</c:v>
                </c:pt>
                <c:pt idx="64">
                  <c:v>3447.9338466071226</c:v>
                </c:pt>
                <c:pt idx="65">
                  <c:v>4031.5032034991227</c:v>
                </c:pt>
                <c:pt idx="66">
                  <c:v>3462.8334421048953</c:v>
                </c:pt>
                <c:pt idx="67">
                  <c:v>3944.7450578911657</c:v>
                </c:pt>
                <c:pt idx="68">
                  <c:v>4423.5540571481188</c:v>
                </c:pt>
                <c:pt idx="69">
                  <c:v>4604.4185740664198</c:v>
                </c:pt>
                <c:pt idx="70">
                  <c:v>4322.3085748269186</c:v>
                </c:pt>
                <c:pt idx="71">
                  <c:v>4762.3029063031026</c:v>
                </c:pt>
                <c:pt idx="72">
                  <c:v>4746.5965840580247</c:v>
                </c:pt>
                <c:pt idx="73">
                  <c:v>3982.8996391006458</c:v>
                </c:pt>
                <c:pt idx="74">
                  <c:v>3809.2366059190981</c:v>
                </c:pt>
                <c:pt idx="75">
                  <c:v>4490.4706130510249</c:v>
                </c:pt>
                <c:pt idx="76">
                  <c:v>5536.6352295072829</c:v>
                </c:pt>
                <c:pt idx="77">
                  <c:v>6433.4739798443661</c:v>
                </c:pt>
                <c:pt idx="78">
                  <c:v>8675.7797216088129</c:v>
                </c:pt>
                <c:pt idx="79">
                  <c:v>7605.7013311054407</c:v>
                </c:pt>
                <c:pt idx="80">
                  <c:v>7214.9080778417474</c:v>
                </c:pt>
                <c:pt idx="81">
                  <c:v>6147.1896228904861</c:v>
                </c:pt>
                <c:pt idx="82">
                  <c:v>7194.5057616947706</c:v>
                </c:pt>
                <c:pt idx="83">
                  <c:v>6819.970658862364</c:v>
                </c:pt>
                <c:pt idx="84">
                  <c:v>7482.0346205985925</c:v>
                </c:pt>
                <c:pt idx="85">
                  <c:v>7227.6599765303363</c:v>
                </c:pt>
                <c:pt idx="86">
                  <c:v>7421.0403751271879</c:v>
                </c:pt>
                <c:pt idx="87">
                  <c:v>6583.5373116414939</c:v>
                </c:pt>
                <c:pt idx="88">
                  <c:v>6560.103935000001</c:v>
                </c:pt>
              </c:numCache>
            </c:numRef>
          </c:val>
        </c:ser>
        <c:ser>
          <c:idx val="5"/>
          <c:order val="4"/>
          <c:tx>
            <c:strRef>
              <c:f>'F3'!$G$44</c:f>
              <c:strCache>
                <c:ptCount val="1"/>
                <c:pt idx="0">
                  <c:v>Real Estate Related</c:v>
                </c:pt>
              </c:strCache>
            </c:strRef>
          </c:tx>
          <c:spPr>
            <a:solidFill>
              <a:schemeClr val="accent5"/>
            </a:solidFill>
          </c:spPr>
          <c:cat>
            <c:numRef>
              <c:f>'F3'!$B$45:$B$133</c:f>
              <c:numCache>
                <c:formatCode>General</c:formatCode>
                <c:ptCount val="89"/>
                <c:pt idx="0">
                  <c:v>1929</c:v>
                </c:pt>
                <c:pt idx="1">
                  <c:v>1930</c:v>
                </c:pt>
                <c:pt idx="2">
                  <c:v>1931</c:v>
                </c:pt>
                <c:pt idx="3">
                  <c:v>1932</c:v>
                </c:pt>
                <c:pt idx="4">
                  <c:v>1933</c:v>
                </c:pt>
                <c:pt idx="5">
                  <c:v>1934</c:v>
                </c:pt>
                <c:pt idx="6">
                  <c:v>1935</c:v>
                </c:pt>
                <c:pt idx="7">
                  <c:v>1936</c:v>
                </c:pt>
                <c:pt idx="8">
                  <c:v>1937</c:v>
                </c:pt>
                <c:pt idx="9">
                  <c:v>1938</c:v>
                </c:pt>
                <c:pt idx="10">
                  <c:v>1939</c:v>
                </c:pt>
                <c:pt idx="11">
                  <c:v>1940</c:v>
                </c:pt>
                <c:pt idx="12">
                  <c:v>1941</c:v>
                </c:pt>
                <c:pt idx="13">
                  <c:v>1942</c:v>
                </c:pt>
                <c:pt idx="14">
                  <c:v>1943</c:v>
                </c:pt>
                <c:pt idx="15">
                  <c:v>1944</c:v>
                </c:pt>
                <c:pt idx="16">
                  <c:v>1945</c:v>
                </c:pt>
                <c:pt idx="17">
                  <c:v>1946</c:v>
                </c:pt>
                <c:pt idx="18">
                  <c:v>1947</c:v>
                </c:pt>
                <c:pt idx="19">
                  <c:v>1948</c:v>
                </c:pt>
                <c:pt idx="20">
                  <c:v>1949</c:v>
                </c:pt>
                <c:pt idx="21">
                  <c:v>1950</c:v>
                </c:pt>
                <c:pt idx="22">
                  <c:v>1951</c:v>
                </c:pt>
                <c:pt idx="23">
                  <c:v>1952</c:v>
                </c:pt>
                <c:pt idx="24">
                  <c:v>1953</c:v>
                </c:pt>
                <c:pt idx="25">
                  <c:v>1954</c:v>
                </c:pt>
                <c:pt idx="26">
                  <c:v>1955</c:v>
                </c:pt>
                <c:pt idx="27">
                  <c:v>1956</c:v>
                </c:pt>
                <c:pt idx="28">
                  <c:v>1957</c:v>
                </c:pt>
                <c:pt idx="29">
                  <c:v>1958</c:v>
                </c:pt>
                <c:pt idx="30">
                  <c:v>1959</c:v>
                </c:pt>
                <c:pt idx="31">
                  <c:v>1960</c:v>
                </c:pt>
                <c:pt idx="32">
                  <c:v>1961</c:v>
                </c:pt>
                <c:pt idx="33">
                  <c:v>1962</c:v>
                </c:pt>
                <c:pt idx="34">
                  <c:v>1963</c:v>
                </c:pt>
                <c:pt idx="35">
                  <c:v>1964</c:v>
                </c:pt>
                <c:pt idx="36">
                  <c:v>1965</c:v>
                </c:pt>
                <c:pt idx="37">
                  <c:v>1966</c:v>
                </c:pt>
                <c:pt idx="38">
                  <c:v>1967</c:v>
                </c:pt>
                <c:pt idx="39">
                  <c:v>1968</c:v>
                </c:pt>
                <c:pt idx="40">
                  <c:v>1969</c:v>
                </c:pt>
                <c:pt idx="41">
                  <c:v>1970</c:v>
                </c:pt>
                <c:pt idx="42">
                  <c:v>1971</c:v>
                </c:pt>
                <c:pt idx="43">
                  <c:v>1972</c:v>
                </c:pt>
                <c:pt idx="44">
                  <c:v>1973</c:v>
                </c:pt>
                <c:pt idx="45">
                  <c:v>1974</c:v>
                </c:pt>
                <c:pt idx="46">
                  <c:v>1975</c:v>
                </c:pt>
                <c:pt idx="47">
                  <c:v>1976</c:v>
                </c:pt>
                <c:pt idx="48">
                  <c:v>1977</c:v>
                </c:pt>
                <c:pt idx="49">
                  <c:v>1978</c:v>
                </c:pt>
                <c:pt idx="50">
                  <c:v>1979</c:v>
                </c:pt>
                <c:pt idx="51">
                  <c:v>1980</c:v>
                </c:pt>
                <c:pt idx="52">
                  <c:v>1981</c:v>
                </c:pt>
                <c:pt idx="53">
                  <c:v>1982</c:v>
                </c:pt>
                <c:pt idx="54">
                  <c:v>1983</c:v>
                </c:pt>
                <c:pt idx="55">
                  <c:v>1984</c:v>
                </c:pt>
                <c:pt idx="56">
                  <c:v>1985</c:v>
                </c:pt>
                <c:pt idx="57">
                  <c:v>1986</c:v>
                </c:pt>
                <c:pt idx="58">
                  <c:v>1987</c:v>
                </c:pt>
                <c:pt idx="59">
                  <c:v>1988</c:v>
                </c:pt>
                <c:pt idx="60">
                  <c:v>1989</c:v>
                </c:pt>
                <c:pt idx="61">
                  <c:v>1990</c:v>
                </c:pt>
                <c:pt idx="62">
                  <c:v>1991</c:v>
                </c:pt>
                <c:pt idx="63">
                  <c:v>1992</c:v>
                </c:pt>
                <c:pt idx="64">
                  <c:v>1993</c:v>
                </c:pt>
                <c:pt idx="65">
                  <c:v>1994</c:v>
                </c:pt>
                <c:pt idx="66">
                  <c:v>1995</c:v>
                </c:pt>
                <c:pt idx="67">
                  <c:v>1996</c:v>
                </c:pt>
                <c:pt idx="68">
                  <c:v>1997</c:v>
                </c:pt>
                <c:pt idx="69">
                  <c:v>1998</c:v>
                </c:pt>
                <c:pt idx="70">
                  <c:v>1999</c:v>
                </c:pt>
                <c:pt idx="71">
                  <c:v>2000</c:v>
                </c:pt>
                <c:pt idx="72">
                  <c:v>2001</c:v>
                </c:pt>
                <c:pt idx="73">
                  <c:v>2002</c:v>
                </c:pt>
                <c:pt idx="74">
                  <c:v>2003</c:v>
                </c:pt>
                <c:pt idx="75">
                  <c:v>2004</c:v>
                </c:pt>
                <c:pt idx="76">
                  <c:v>2005</c:v>
                </c:pt>
                <c:pt idx="77">
                  <c:v>2006</c:v>
                </c:pt>
                <c:pt idx="78">
                  <c:v>2007</c:v>
                </c:pt>
                <c:pt idx="79">
                  <c:v>2008</c:v>
                </c:pt>
                <c:pt idx="80">
                  <c:v>2009</c:v>
                </c:pt>
                <c:pt idx="81">
                  <c:v>2010</c:v>
                </c:pt>
                <c:pt idx="82">
                  <c:v>2011</c:v>
                </c:pt>
                <c:pt idx="83">
                  <c:v>2012</c:v>
                </c:pt>
                <c:pt idx="84">
                  <c:v>2013</c:v>
                </c:pt>
                <c:pt idx="85">
                  <c:v>2014</c:v>
                </c:pt>
                <c:pt idx="86">
                  <c:v>2015</c:v>
                </c:pt>
                <c:pt idx="87">
                  <c:v>2016</c:v>
                </c:pt>
                <c:pt idx="88">
                  <c:v>2017</c:v>
                </c:pt>
              </c:numCache>
            </c:numRef>
          </c:cat>
          <c:val>
            <c:numRef>
              <c:f>'F3'!$G$45:$G$133</c:f>
              <c:numCache>
                <c:formatCode>General</c:formatCode>
                <c:ptCount val="89"/>
                <c:pt idx="0">
                  <c:v>42.554096086356289</c:v>
                </c:pt>
                <c:pt idx="1">
                  <c:v>29.748384379406751</c:v>
                </c:pt>
                <c:pt idx="2">
                  <c:v>28.5683657206093</c:v>
                </c:pt>
                <c:pt idx="3">
                  <c:v>18.258479344790178</c:v>
                </c:pt>
                <c:pt idx="4">
                  <c:v>9.9067554757153165</c:v>
                </c:pt>
                <c:pt idx="5">
                  <c:v>7.771257140365484</c:v>
                </c:pt>
                <c:pt idx="6">
                  <c:v>8.5340315779499694</c:v>
                </c:pt>
                <c:pt idx="7">
                  <c:v>17.931396849037213</c:v>
                </c:pt>
                <c:pt idx="8">
                  <c:v>15.623780157066196</c:v>
                </c:pt>
                <c:pt idx="9">
                  <c:v>13.970267257970676</c:v>
                </c:pt>
                <c:pt idx="10">
                  <c:v>11.299135807966621</c:v>
                </c:pt>
                <c:pt idx="11">
                  <c:v>14.129119600446</c:v>
                </c:pt>
                <c:pt idx="12">
                  <c:v>14.027605537389345</c:v>
                </c:pt>
                <c:pt idx="13">
                  <c:v>10.591599949704742</c:v>
                </c:pt>
                <c:pt idx="14">
                  <c:v>5.3137366921966018</c:v>
                </c:pt>
                <c:pt idx="15">
                  <c:v>10.707744520473266</c:v>
                </c:pt>
                <c:pt idx="16">
                  <c:v>22.803162758033345</c:v>
                </c:pt>
                <c:pt idx="17">
                  <c:v>25.988174664677249</c:v>
                </c:pt>
                <c:pt idx="18">
                  <c:v>36.301254823326722</c:v>
                </c:pt>
                <c:pt idx="19">
                  <c:v>47.445100809553644</c:v>
                </c:pt>
                <c:pt idx="20">
                  <c:v>38.258487326426732</c:v>
                </c:pt>
                <c:pt idx="21">
                  <c:v>35.778990083613294</c:v>
                </c:pt>
                <c:pt idx="22">
                  <c:v>44.689467316233831</c:v>
                </c:pt>
                <c:pt idx="23">
                  <c:v>39.057755625738125</c:v>
                </c:pt>
                <c:pt idx="24">
                  <c:v>37.777442903103903</c:v>
                </c:pt>
                <c:pt idx="25">
                  <c:v>40.544601169490889</c:v>
                </c:pt>
                <c:pt idx="26">
                  <c:v>43.415035333319558</c:v>
                </c:pt>
                <c:pt idx="27">
                  <c:v>53.198437093847275</c:v>
                </c:pt>
                <c:pt idx="28">
                  <c:v>49.085512947960275</c:v>
                </c:pt>
                <c:pt idx="29">
                  <c:v>44.825018451945844</c:v>
                </c:pt>
                <c:pt idx="30">
                  <c:v>58.885579018086133</c:v>
                </c:pt>
                <c:pt idx="31">
                  <c:v>100.45556103288433</c:v>
                </c:pt>
                <c:pt idx="32">
                  <c:v>92.263926870585166</c:v>
                </c:pt>
                <c:pt idx="33">
                  <c:v>113.10565615415373</c:v>
                </c:pt>
                <c:pt idx="34">
                  <c:v>116.62079743927592</c:v>
                </c:pt>
                <c:pt idx="35">
                  <c:v>569.15100620271505</c:v>
                </c:pt>
                <c:pt idx="36">
                  <c:v>588.74056792480053</c:v>
                </c:pt>
                <c:pt idx="37">
                  <c:v>601.9319651037365</c:v>
                </c:pt>
                <c:pt idx="38">
                  <c:v>553.98113260798073</c:v>
                </c:pt>
                <c:pt idx="39">
                  <c:v>592.34323457130279</c:v>
                </c:pt>
                <c:pt idx="40">
                  <c:v>616.39631126927532</c:v>
                </c:pt>
                <c:pt idx="41">
                  <c:v>635.11008933869641</c:v>
                </c:pt>
                <c:pt idx="42">
                  <c:v>843.49007314288724</c:v>
                </c:pt>
                <c:pt idx="43">
                  <c:v>956.23231668547396</c:v>
                </c:pt>
                <c:pt idx="44">
                  <c:v>1016.340802739484</c:v>
                </c:pt>
                <c:pt idx="45">
                  <c:v>975.79223345324294</c:v>
                </c:pt>
                <c:pt idx="46">
                  <c:v>914.7266417985179</c:v>
                </c:pt>
                <c:pt idx="47">
                  <c:v>871.58028397942041</c:v>
                </c:pt>
                <c:pt idx="48">
                  <c:v>855.82708047115477</c:v>
                </c:pt>
                <c:pt idx="49">
                  <c:v>821.84168324088205</c:v>
                </c:pt>
                <c:pt idx="50">
                  <c:v>856.44323733887836</c:v>
                </c:pt>
                <c:pt idx="51">
                  <c:v>876.25720999097734</c:v>
                </c:pt>
                <c:pt idx="52">
                  <c:v>904.31152424253298</c:v>
                </c:pt>
                <c:pt idx="53">
                  <c:v>1075.3449261249375</c:v>
                </c:pt>
                <c:pt idx="54">
                  <c:v>1125.783235767406</c:v>
                </c:pt>
                <c:pt idx="55">
                  <c:v>1401.4320499136809</c:v>
                </c:pt>
                <c:pt idx="56">
                  <c:v>1579.307961455693</c:v>
                </c:pt>
                <c:pt idx="57">
                  <c:v>1705.9563968198506</c:v>
                </c:pt>
                <c:pt idx="58">
                  <c:v>2086.208239860659</c:v>
                </c:pt>
                <c:pt idx="59">
                  <c:v>1978.2849095260558</c:v>
                </c:pt>
                <c:pt idx="60">
                  <c:v>2050.4558446711198</c:v>
                </c:pt>
                <c:pt idx="61">
                  <c:v>1949.8932691065957</c:v>
                </c:pt>
                <c:pt idx="62">
                  <c:v>1780.8997464064003</c:v>
                </c:pt>
                <c:pt idx="63">
                  <c:v>1639.2223090183236</c:v>
                </c:pt>
                <c:pt idx="64">
                  <c:v>1598.8729630639</c:v>
                </c:pt>
                <c:pt idx="65">
                  <c:v>1615.7808442795833</c:v>
                </c:pt>
                <c:pt idx="66">
                  <c:v>1663.8702799545363</c:v>
                </c:pt>
                <c:pt idx="67">
                  <c:v>1404.8433643013684</c:v>
                </c:pt>
                <c:pt idx="68">
                  <c:v>1292.5278523956677</c:v>
                </c:pt>
                <c:pt idx="69">
                  <c:v>1380.8113130940515</c:v>
                </c:pt>
                <c:pt idx="70">
                  <c:v>1779.9471193978832</c:v>
                </c:pt>
                <c:pt idx="71">
                  <c:v>1853.2653047907263</c:v>
                </c:pt>
                <c:pt idx="72">
                  <c:v>1858.197121823958</c:v>
                </c:pt>
                <c:pt idx="73">
                  <c:v>1859.5344183805964</c:v>
                </c:pt>
                <c:pt idx="74">
                  <c:v>2054.9629895804092</c:v>
                </c:pt>
                <c:pt idx="75">
                  <c:v>2801.25930055554</c:v>
                </c:pt>
                <c:pt idx="76">
                  <c:v>3695.3687921564033</c:v>
                </c:pt>
                <c:pt idx="77">
                  <c:v>4071.9255424252674</c:v>
                </c:pt>
                <c:pt idx="78">
                  <c:v>4810.6919169632147</c:v>
                </c:pt>
                <c:pt idx="79">
                  <c:v>3812.7143043881283</c:v>
                </c:pt>
                <c:pt idx="80">
                  <c:v>2245.7031013086016</c:v>
                </c:pt>
                <c:pt idx="81">
                  <c:v>1908.0809600121577</c:v>
                </c:pt>
                <c:pt idx="82">
                  <c:v>2194.6260167582304</c:v>
                </c:pt>
                <c:pt idx="83">
                  <c:v>2456.0861973220694</c:v>
                </c:pt>
                <c:pt idx="84">
                  <c:v>2879.0952850693438</c:v>
                </c:pt>
                <c:pt idx="85">
                  <c:v>3568.855253554405</c:v>
                </c:pt>
                <c:pt idx="86">
                  <c:v>3947.903847137899</c:v>
                </c:pt>
                <c:pt idx="87">
                  <c:v>3990.1862675653256</c:v>
                </c:pt>
                <c:pt idx="88">
                  <c:v>3485.3071800000002</c:v>
                </c:pt>
              </c:numCache>
            </c:numRef>
          </c:val>
        </c:ser>
        <c:ser>
          <c:idx val="6"/>
          <c:order val="5"/>
          <c:tx>
            <c:strRef>
              <c:f>'F3'!$H$44</c:f>
              <c:strCache>
                <c:ptCount val="1"/>
                <c:pt idx="0">
                  <c:v>Other</c:v>
                </c:pt>
              </c:strCache>
            </c:strRef>
          </c:tx>
          <c:spPr>
            <a:solidFill>
              <a:schemeClr val="accent6"/>
            </a:solidFill>
          </c:spPr>
          <c:cat>
            <c:numRef>
              <c:f>'F3'!$B$45:$B$133</c:f>
              <c:numCache>
                <c:formatCode>General</c:formatCode>
                <c:ptCount val="89"/>
                <c:pt idx="0">
                  <c:v>1929</c:v>
                </c:pt>
                <c:pt idx="1">
                  <c:v>1930</c:v>
                </c:pt>
                <c:pt idx="2">
                  <c:v>1931</c:v>
                </c:pt>
                <c:pt idx="3">
                  <c:v>1932</c:v>
                </c:pt>
                <c:pt idx="4">
                  <c:v>1933</c:v>
                </c:pt>
                <c:pt idx="5">
                  <c:v>1934</c:v>
                </c:pt>
                <c:pt idx="6">
                  <c:v>1935</c:v>
                </c:pt>
                <c:pt idx="7">
                  <c:v>1936</c:v>
                </c:pt>
                <c:pt idx="8">
                  <c:v>1937</c:v>
                </c:pt>
                <c:pt idx="9">
                  <c:v>1938</c:v>
                </c:pt>
                <c:pt idx="10">
                  <c:v>1939</c:v>
                </c:pt>
                <c:pt idx="11">
                  <c:v>1940</c:v>
                </c:pt>
                <c:pt idx="12">
                  <c:v>1941</c:v>
                </c:pt>
                <c:pt idx="13">
                  <c:v>1942</c:v>
                </c:pt>
                <c:pt idx="14">
                  <c:v>1943</c:v>
                </c:pt>
                <c:pt idx="15">
                  <c:v>1944</c:v>
                </c:pt>
                <c:pt idx="16">
                  <c:v>1945</c:v>
                </c:pt>
                <c:pt idx="17">
                  <c:v>1946</c:v>
                </c:pt>
                <c:pt idx="18">
                  <c:v>1947</c:v>
                </c:pt>
                <c:pt idx="19">
                  <c:v>1948</c:v>
                </c:pt>
                <c:pt idx="20">
                  <c:v>1949</c:v>
                </c:pt>
                <c:pt idx="21">
                  <c:v>1950</c:v>
                </c:pt>
                <c:pt idx="22">
                  <c:v>1951</c:v>
                </c:pt>
                <c:pt idx="23">
                  <c:v>1952</c:v>
                </c:pt>
                <c:pt idx="24">
                  <c:v>1953</c:v>
                </c:pt>
                <c:pt idx="25">
                  <c:v>1954</c:v>
                </c:pt>
                <c:pt idx="26">
                  <c:v>1955</c:v>
                </c:pt>
                <c:pt idx="27">
                  <c:v>1956</c:v>
                </c:pt>
                <c:pt idx="28">
                  <c:v>1957</c:v>
                </c:pt>
                <c:pt idx="29">
                  <c:v>1958</c:v>
                </c:pt>
                <c:pt idx="30">
                  <c:v>1959</c:v>
                </c:pt>
                <c:pt idx="31">
                  <c:v>1960</c:v>
                </c:pt>
                <c:pt idx="32">
                  <c:v>1961</c:v>
                </c:pt>
                <c:pt idx="33">
                  <c:v>1962</c:v>
                </c:pt>
                <c:pt idx="34">
                  <c:v>1963</c:v>
                </c:pt>
                <c:pt idx="35">
                  <c:v>1964</c:v>
                </c:pt>
                <c:pt idx="36">
                  <c:v>1965</c:v>
                </c:pt>
                <c:pt idx="37">
                  <c:v>1966</c:v>
                </c:pt>
                <c:pt idx="38">
                  <c:v>1967</c:v>
                </c:pt>
                <c:pt idx="39">
                  <c:v>1968</c:v>
                </c:pt>
                <c:pt idx="40">
                  <c:v>1969</c:v>
                </c:pt>
                <c:pt idx="41">
                  <c:v>1970</c:v>
                </c:pt>
                <c:pt idx="42">
                  <c:v>1971</c:v>
                </c:pt>
                <c:pt idx="43">
                  <c:v>1972</c:v>
                </c:pt>
                <c:pt idx="44">
                  <c:v>1973</c:v>
                </c:pt>
                <c:pt idx="45">
                  <c:v>1974</c:v>
                </c:pt>
                <c:pt idx="46">
                  <c:v>1975</c:v>
                </c:pt>
                <c:pt idx="47">
                  <c:v>1976</c:v>
                </c:pt>
                <c:pt idx="48">
                  <c:v>1977</c:v>
                </c:pt>
                <c:pt idx="49">
                  <c:v>1978</c:v>
                </c:pt>
                <c:pt idx="50">
                  <c:v>1979</c:v>
                </c:pt>
                <c:pt idx="51">
                  <c:v>1980</c:v>
                </c:pt>
                <c:pt idx="52">
                  <c:v>1981</c:v>
                </c:pt>
                <c:pt idx="53">
                  <c:v>1982</c:v>
                </c:pt>
                <c:pt idx="54">
                  <c:v>1983</c:v>
                </c:pt>
                <c:pt idx="55">
                  <c:v>1984</c:v>
                </c:pt>
                <c:pt idx="56">
                  <c:v>1985</c:v>
                </c:pt>
                <c:pt idx="57">
                  <c:v>1986</c:v>
                </c:pt>
                <c:pt idx="58">
                  <c:v>1987</c:v>
                </c:pt>
                <c:pt idx="59">
                  <c:v>1988</c:v>
                </c:pt>
                <c:pt idx="60">
                  <c:v>1989</c:v>
                </c:pt>
                <c:pt idx="61">
                  <c:v>1990</c:v>
                </c:pt>
                <c:pt idx="62">
                  <c:v>1991</c:v>
                </c:pt>
                <c:pt idx="63">
                  <c:v>1992</c:v>
                </c:pt>
                <c:pt idx="64">
                  <c:v>1993</c:v>
                </c:pt>
                <c:pt idx="65">
                  <c:v>1994</c:v>
                </c:pt>
                <c:pt idx="66">
                  <c:v>1995</c:v>
                </c:pt>
                <c:pt idx="67">
                  <c:v>1996</c:v>
                </c:pt>
                <c:pt idx="68">
                  <c:v>1997</c:v>
                </c:pt>
                <c:pt idx="69">
                  <c:v>1998</c:v>
                </c:pt>
                <c:pt idx="70">
                  <c:v>1999</c:v>
                </c:pt>
                <c:pt idx="71">
                  <c:v>2000</c:v>
                </c:pt>
                <c:pt idx="72">
                  <c:v>2001</c:v>
                </c:pt>
                <c:pt idx="73">
                  <c:v>2002</c:v>
                </c:pt>
                <c:pt idx="74">
                  <c:v>2003</c:v>
                </c:pt>
                <c:pt idx="75">
                  <c:v>2004</c:v>
                </c:pt>
                <c:pt idx="76">
                  <c:v>2005</c:v>
                </c:pt>
                <c:pt idx="77">
                  <c:v>2006</c:v>
                </c:pt>
                <c:pt idx="78">
                  <c:v>2007</c:v>
                </c:pt>
                <c:pt idx="79">
                  <c:v>2008</c:v>
                </c:pt>
                <c:pt idx="80">
                  <c:v>2009</c:v>
                </c:pt>
                <c:pt idx="81">
                  <c:v>2010</c:v>
                </c:pt>
                <c:pt idx="82">
                  <c:v>2011</c:v>
                </c:pt>
                <c:pt idx="83">
                  <c:v>2012</c:v>
                </c:pt>
                <c:pt idx="84">
                  <c:v>2013</c:v>
                </c:pt>
                <c:pt idx="85">
                  <c:v>2014</c:v>
                </c:pt>
                <c:pt idx="86">
                  <c:v>2015</c:v>
                </c:pt>
                <c:pt idx="87">
                  <c:v>2016</c:v>
                </c:pt>
                <c:pt idx="88">
                  <c:v>2017</c:v>
                </c:pt>
              </c:numCache>
            </c:numRef>
          </c:cat>
          <c:val>
            <c:numRef>
              <c:f>'F3'!$H$45:$H$133</c:f>
              <c:numCache>
                <c:formatCode>General</c:formatCode>
                <c:ptCount val="89"/>
                <c:pt idx="0">
                  <c:v>57.030521458044426</c:v>
                </c:pt>
                <c:pt idx="1">
                  <c:v>65.348878933403157</c:v>
                </c:pt>
                <c:pt idx="2">
                  <c:v>83.81551942062309</c:v>
                </c:pt>
                <c:pt idx="3">
                  <c:v>98.508681280387762</c:v>
                </c:pt>
                <c:pt idx="4">
                  <c:v>151.93174507376679</c:v>
                </c:pt>
                <c:pt idx="5">
                  <c:v>213.60473392432081</c:v>
                </c:pt>
                <c:pt idx="6">
                  <c:v>203.41691927338624</c:v>
                </c:pt>
                <c:pt idx="7">
                  <c:v>210.79515057488311</c:v>
                </c:pt>
                <c:pt idx="8">
                  <c:v>131.92226383495972</c:v>
                </c:pt>
                <c:pt idx="9">
                  <c:v>210.67356847768201</c:v>
                </c:pt>
                <c:pt idx="10">
                  <c:v>282.00018505130026</c:v>
                </c:pt>
                <c:pt idx="11">
                  <c:v>251.39491812911064</c:v>
                </c:pt>
                <c:pt idx="12">
                  <c:v>132.80228999789102</c:v>
                </c:pt>
                <c:pt idx="13">
                  <c:v>119.32906313810732</c:v>
                </c:pt>
                <c:pt idx="14">
                  <c:v>89.922421687357357</c:v>
                </c:pt>
                <c:pt idx="15">
                  <c:v>84.352963315247152</c:v>
                </c:pt>
                <c:pt idx="16">
                  <c:v>85.483397282744477</c:v>
                </c:pt>
                <c:pt idx="17">
                  <c:v>146.77826214564692</c:v>
                </c:pt>
                <c:pt idx="18">
                  <c:v>260.57222666773862</c:v>
                </c:pt>
                <c:pt idx="19">
                  <c:v>214.86024555799969</c:v>
                </c:pt>
                <c:pt idx="20">
                  <c:v>205.61348900027522</c:v>
                </c:pt>
                <c:pt idx="21">
                  <c:v>203.90381751461112</c:v>
                </c:pt>
                <c:pt idx="22">
                  <c:v>208.14123010477525</c:v>
                </c:pt>
                <c:pt idx="23">
                  <c:v>292.88379405841982</c:v>
                </c:pt>
                <c:pt idx="24">
                  <c:v>396.18301159679999</c:v>
                </c:pt>
                <c:pt idx="25">
                  <c:v>332.70417395510839</c:v>
                </c:pt>
                <c:pt idx="26">
                  <c:v>383.30427655660463</c:v>
                </c:pt>
                <c:pt idx="27">
                  <c:v>380.82068416621894</c:v>
                </c:pt>
                <c:pt idx="28">
                  <c:v>306.56009637804175</c:v>
                </c:pt>
                <c:pt idx="29">
                  <c:v>369.94483602507046</c:v>
                </c:pt>
                <c:pt idx="30">
                  <c:v>362.83990927767229</c:v>
                </c:pt>
                <c:pt idx="31">
                  <c:v>657.63392267569884</c:v>
                </c:pt>
                <c:pt idx="32">
                  <c:v>614.18519531965489</c:v>
                </c:pt>
                <c:pt idx="33">
                  <c:v>596.59394153873745</c:v>
                </c:pt>
                <c:pt idx="34">
                  <c:v>600.32406409906434</c:v>
                </c:pt>
                <c:pt idx="35">
                  <c:v>735.37988148527268</c:v>
                </c:pt>
                <c:pt idx="36">
                  <c:v>765.39332298777413</c:v>
                </c:pt>
                <c:pt idx="37">
                  <c:v>1409.6657851121417</c:v>
                </c:pt>
                <c:pt idx="38">
                  <c:v>1713.8742982032927</c:v>
                </c:pt>
                <c:pt idx="39">
                  <c:v>2245.9121372137779</c:v>
                </c:pt>
                <c:pt idx="40">
                  <c:v>2322.389071436844</c:v>
                </c:pt>
                <c:pt idx="41">
                  <c:v>1939.245408749644</c:v>
                </c:pt>
                <c:pt idx="42">
                  <c:v>2047.66334160163</c:v>
                </c:pt>
                <c:pt idx="43">
                  <c:v>2267.1257836637546</c:v>
                </c:pt>
                <c:pt idx="44">
                  <c:v>2021.6289742029785</c:v>
                </c:pt>
                <c:pt idx="45">
                  <c:v>1700.8393011049614</c:v>
                </c:pt>
                <c:pt idx="46">
                  <c:v>1716.5591438355623</c:v>
                </c:pt>
                <c:pt idx="47">
                  <c:v>1994.6169012900446</c:v>
                </c:pt>
                <c:pt idx="48">
                  <c:v>2092.1615330965997</c:v>
                </c:pt>
                <c:pt idx="49">
                  <c:v>2139.9283976831293</c:v>
                </c:pt>
                <c:pt idx="50">
                  <c:v>2086.3360841983704</c:v>
                </c:pt>
                <c:pt idx="51">
                  <c:v>2004.2121384004204</c:v>
                </c:pt>
                <c:pt idx="52">
                  <c:v>1945.8191389739845</c:v>
                </c:pt>
                <c:pt idx="53">
                  <c:v>1261.7597623258187</c:v>
                </c:pt>
                <c:pt idx="54">
                  <c:v>1115.7812364097788</c:v>
                </c:pt>
                <c:pt idx="55">
                  <c:v>1038.4930563764394</c:v>
                </c:pt>
                <c:pt idx="56">
                  <c:v>1161.8667102790396</c:v>
                </c:pt>
                <c:pt idx="57">
                  <c:v>1144.9797198893289</c:v>
                </c:pt>
                <c:pt idx="58">
                  <c:v>1251.5253475470813</c:v>
                </c:pt>
                <c:pt idx="59">
                  <c:v>1169.1169669379613</c:v>
                </c:pt>
                <c:pt idx="60">
                  <c:v>1159.4847611870687</c:v>
                </c:pt>
                <c:pt idx="61">
                  <c:v>1328.9910554752473</c:v>
                </c:pt>
                <c:pt idx="62">
                  <c:v>1187.1323824126468</c:v>
                </c:pt>
                <c:pt idx="63">
                  <c:v>1235.6725204163236</c:v>
                </c:pt>
                <c:pt idx="64">
                  <c:v>1197.644664152692</c:v>
                </c:pt>
                <c:pt idx="65">
                  <c:v>1163.6718008636019</c:v>
                </c:pt>
                <c:pt idx="66">
                  <c:v>1076.3594473964629</c:v>
                </c:pt>
                <c:pt idx="67">
                  <c:v>1242.3483173381978</c:v>
                </c:pt>
                <c:pt idx="68">
                  <c:v>1168.3289841556184</c:v>
                </c:pt>
                <c:pt idx="69">
                  <c:v>1152.7090773876348</c:v>
                </c:pt>
                <c:pt idx="70">
                  <c:v>1136.4311945790769</c:v>
                </c:pt>
                <c:pt idx="71">
                  <c:v>1192.8038843615259</c:v>
                </c:pt>
                <c:pt idx="72">
                  <c:v>1279.0150806190109</c:v>
                </c:pt>
                <c:pt idx="73">
                  <c:v>1223.9884837571874</c:v>
                </c:pt>
                <c:pt idx="74">
                  <c:v>1412.9918941261362</c:v>
                </c:pt>
                <c:pt idx="75">
                  <c:v>1567.6454861701914</c:v>
                </c:pt>
                <c:pt idx="76">
                  <c:v>1615.1184252987964</c:v>
                </c:pt>
                <c:pt idx="77">
                  <c:v>1609.6377362960509</c:v>
                </c:pt>
                <c:pt idx="78">
                  <c:v>1579.5258762937228</c:v>
                </c:pt>
                <c:pt idx="79">
                  <c:v>1586.0957510782621</c:v>
                </c:pt>
                <c:pt idx="80">
                  <c:v>1586.6665434735251</c:v>
                </c:pt>
                <c:pt idx="81">
                  <c:v>1597.14010168039</c:v>
                </c:pt>
                <c:pt idx="82">
                  <c:v>1679.5013564056117</c:v>
                </c:pt>
                <c:pt idx="83">
                  <c:v>1658.890050378099</c:v>
                </c:pt>
                <c:pt idx="84">
                  <c:v>1639.0541873880575</c:v>
                </c:pt>
                <c:pt idx="85">
                  <c:v>1629.6686374948069</c:v>
                </c:pt>
                <c:pt idx="86">
                  <c:v>1623.8249918817373</c:v>
                </c:pt>
                <c:pt idx="87">
                  <c:v>1562.5108150330889</c:v>
                </c:pt>
                <c:pt idx="88">
                  <c:v>1597.7017620000001</c:v>
                </c:pt>
              </c:numCache>
            </c:numRef>
          </c:val>
        </c:ser>
        <c:dLbls>
          <c:showLegendKey val="0"/>
          <c:showVal val="0"/>
          <c:showCatName val="0"/>
          <c:showSerName val="0"/>
          <c:showPercent val="0"/>
          <c:showBubbleSize val="0"/>
        </c:dLbls>
        <c:axId val="159815168"/>
        <c:axId val="254377280"/>
      </c:areaChart>
      <c:catAx>
        <c:axId val="159815168"/>
        <c:scaling>
          <c:orientation val="minMax"/>
        </c:scaling>
        <c:delete val="0"/>
        <c:axPos val="b"/>
        <c:title>
          <c:tx>
            <c:strRef>
              <c:f>'F3'!$B$44</c:f>
              <c:strCache>
                <c:ptCount val="1"/>
                <c:pt idx="0">
                  <c:v>Fiscal Year</c:v>
                </c:pt>
              </c:strCache>
            </c:strRef>
          </c:tx>
          <c:overlay val="0"/>
        </c:title>
        <c:numFmt formatCode="General" sourceLinked="1"/>
        <c:majorTickMark val="none"/>
        <c:minorTickMark val="none"/>
        <c:tickLblPos val="nextTo"/>
        <c:crossAx val="254377280"/>
        <c:crosses val="autoZero"/>
        <c:auto val="1"/>
        <c:lblAlgn val="ctr"/>
        <c:lblOffset val="100"/>
        <c:noMultiLvlLbl val="0"/>
      </c:catAx>
      <c:valAx>
        <c:axId val="254377280"/>
        <c:scaling>
          <c:orientation val="minMax"/>
        </c:scaling>
        <c:delete val="0"/>
        <c:axPos val="l"/>
        <c:majorGridlines/>
        <c:title>
          <c:tx>
            <c:strRef>
              <c:f>'F3'!$B$42</c:f>
              <c:strCache>
                <c:ptCount val="1"/>
                <c:pt idx="0">
                  <c:v>Millions of 2017 dollars</c:v>
                </c:pt>
              </c:strCache>
            </c:strRef>
          </c:tx>
          <c:overlay val="0"/>
          <c:txPr>
            <a:bodyPr rot="-5400000" vert="horz"/>
            <a:lstStyle/>
            <a:p>
              <a:pPr>
                <a:defRPr b="0" i="1"/>
              </a:pPr>
              <a:endParaRPr lang="en-US"/>
            </a:p>
          </c:txPr>
        </c:title>
        <c:numFmt formatCode="&quot;$&quot;#,##0" sourceLinked="0"/>
        <c:majorTickMark val="none"/>
        <c:minorTickMark val="none"/>
        <c:tickLblPos val="nextTo"/>
        <c:crossAx val="159815168"/>
        <c:crosses val="autoZero"/>
        <c:crossBetween val="midCat"/>
      </c:valAx>
    </c:plotArea>
    <c:legend>
      <c:legendPos val="b"/>
      <c:overlay val="0"/>
    </c:legend>
    <c:plotVisOnly val="1"/>
    <c:dispBlanksAs val="zero"/>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aseline="0"/>
            </a:pPr>
            <a:r>
              <a:rPr lang="en-US" sz="1400" b="1" i="0" baseline="0"/>
              <a:t>New York City Government Tax Effort</a:t>
            </a:r>
          </a:p>
          <a:p>
            <a:pPr>
              <a:defRPr sz="1000" baseline="0"/>
            </a:pPr>
            <a:r>
              <a:rPr lang="en-US" sz="1100" baseline="0"/>
              <a:t>Nonexported Taxes per $100 Gross Taxable Resources since 1929</a:t>
            </a:r>
          </a:p>
          <a:p>
            <a:pPr>
              <a:defRPr sz="1000" baseline="0"/>
            </a:pPr>
            <a:endParaRPr lang="en-US" sz="1100" baseline="0"/>
          </a:p>
        </c:rich>
      </c:tx>
      <c:overlay val="0"/>
    </c:title>
    <c:autoTitleDeleted val="0"/>
    <c:plotArea>
      <c:layout/>
      <c:areaChart>
        <c:grouping val="stacked"/>
        <c:varyColors val="0"/>
        <c:ser>
          <c:idx val="0"/>
          <c:order val="0"/>
          <c:tx>
            <c:strRef>
              <c:f>'F4'!$C$41</c:f>
              <c:strCache>
                <c:ptCount val="1"/>
                <c:pt idx="0">
                  <c:v>Property</c:v>
                </c:pt>
              </c:strCache>
            </c:strRef>
          </c:tx>
          <c:cat>
            <c:strRef>
              <c:f>'F4'!$B$42:$B$130</c:f>
              <c:strCache>
                <c:ptCount val="89"/>
                <c:pt idx="0">
                  <c:v>1929</c:v>
                </c:pt>
                <c:pt idx="1">
                  <c:v>1930</c:v>
                </c:pt>
                <c:pt idx="2">
                  <c:v>1931</c:v>
                </c:pt>
                <c:pt idx="3">
                  <c:v>1932</c:v>
                </c:pt>
                <c:pt idx="4">
                  <c:v>1933</c:v>
                </c:pt>
                <c:pt idx="5">
                  <c:v>1934</c:v>
                </c:pt>
                <c:pt idx="6">
                  <c:v>1935</c:v>
                </c:pt>
                <c:pt idx="7">
                  <c:v>1936</c:v>
                </c:pt>
                <c:pt idx="8">
                  <c:v>1937</c:v>
                </c:pt>
                <c:pt idx="9">
                  <c:v>1938</c:v>
                </c:pt>
                <c:pt idx="10">
                  <c:v>1939h</c:v>
                </c:pt>
                <c:pt idx="11">
                  <c:v>1940</c:v>
                </c:pt>
                <c:pt idx="12">
                  <c:v>1941</c:v>
                </c:pt>
                <c:pt idx="13">
                  <c:v>1942</c:v>
                </c:pt>
                <c:pt idx="14">
                  <c:v>1943</c:v>
                </c:pt>
                <c:pt idx="15">
                  <c:v>1944</c:v>
                </c:pt>
                <c:pt idx="16">
                  <c:v>1945</c:v>
                </c:pt>
                <c:pt idx="17">
                  <c:v>1946</c:v>
                </c:pt>
                <c:pt idx="18">
                  <c:v>1947</c:v>
                </c:pt>
                <c:pt idx="19">
                  <c:v>1948</c:v>
                </c:pt>
                <c:pt idx="20">
                  <c:v>1949</c:v>
                </c:pt>
                <c:pt idx="21">
                  <c:v>1950</c:v>
                </c:pt>
                <c:pt idx="22">
                  <c:v>1951</c:v>
                </c:pt>
                <c:pt idx="23">
                  <c:v>1952</c:v>
                </c:pt>
                <c:pt idx="24">
                  <c:v>1953</c:v>
                </c:pt>
                <c:pt idx="25">
                  <c:v>1954</c:v>
                </c:pt>
                <c:pt idx="26">
                  <c:v>1955</c:v>
                </c:pt>
                <c:pt idx="27">
                  <c:v>1956</c:v>
                </c:pt>
                <c:pt idx="28">
                  <c:v>1957</c:v>
                </c:pt>
                <c:pt idx="29">
                  <c:v>1958</c:v>
                </c:pt>
                <c:pt idx="30">
                  <c:v>1959</c:v>
                </c:pt>
                <c:pt idx="31">
                  <c:v>1960</c:v>
                </c:pt>
                <c:pt idx="32">
                  <c:v>1961</c:v>
                </c:pt>
                <c:pt idx="33">
                  <c:v>1962</c:v>
                </c:pt>
                <c:pt idx="34">
                  <c:v>1963</c:v>
                </c:pt>
                <c:pt idx="35">
                  <c:v>1964</c:v>
                </c:pt>
                <c:pt idx="36">
                  <c:v>1965</c:v>
                </c:pt>
                <c:pt idx="37">
                  <c:v>1966</c:v>
                </c:pt>
                <c:pt idx="38">
                  <c:v>1967</c:v>
                </c:pt>
                <c:pt idx="39">
                  <c:v>1968</c:v>
                </c:pt>
                <c:pt idx="40">
                  <c:v>1969</c:v>
                </c:pt>
                <c:pt idx="41">
                  <c:v>1970</c:v>
                </c:pt>
                <c:pt idx="42">
                  <c:v>1971</c:v>
                </c:pt>
                <c:pt idx="43">
                  <c:v>1972</c:v>
                </c:pt>
                <c:pt idx="44">
                  <c:v>1973</c:v>
                </c:pt>
                <c:pt idx="45">
                  <c:v>1974</c:v>
                </c:pt>
                <c:pt idx="46">
                  <c:v>1975</c:v>
                </c:pt>
                <c:pt idx="47">
                  <c:v>1976</c:v>
                </c:pt>
                <c:pt idx="48">
                  <c:v>1977</c:v>
                </c:pt>
                <c:pt idx="49">
                  <c:v>1978</c:v>
                </c:pt>
                <c:pt idx="50">
                  <c:v>1979</c:v>
                </c:pt>
                <c:pt idx="51">
                  <c:v>1980</c:v>
                </c:pt>
                <c:pt idx="52">
                  <c:v>1981</c:v>
                </c:pt>
                <c:pt idx="53">
                  <c:v>1982</c:v>
                </c:pt>
                <c:pt idx="54">
                  <c:v>1983</c:v>
                </c:pt>
                <c:pt idx="55">
                  <c:v>1984</c:v>
                </c:pt>
                <c:pt idx="56">
                  <c:v>1985</c:v>
                </c:pt>
                <c:pt idx="57">
                  <c:v>1986</c:v>
                </c:pt>
                <c:pt idx="58">
                  <c:v>1987</c:v>
                </c:pt>
                <c:pt idx="59">
                  <c:v>1988</c:v>
                </c:pt>
                <c:pt idx="60">
                  <c:v>1989</c:v>
                </c:pt>
                <c:pt idx="61">
                  <c:v>1990</c:v>
                </c:pt>
                <c:pt idx="62">
                  <c:v>1991</c:v>
                </c:pt>
                <c:pt idx="63">
                  <c:v>1992</c:v>
                </c:pt>
                <c:pt idx="64">
                  <c:v>1993</c:v>
                </c:pt>
                <c:pt idx="65">
                  <c:v>1994</c:v>
                </c:pt>
                <c:pt idx="66">
                  <c:v>1995</c:v>
                </c:pt>
                <c:pt idx="67">
                  <c:v>1996</c:v>
                </c:pt>
                <c:pt idx="68">
                  <c:v>1997</c:v>
                </c:pt>
                <c:pt idx="69">
                  <c:v>1998</c:v>
                </c:pt>
                <c:pt idx="70">
                  <c:v>1999</c:v>
                </c:pt>
                <c:pt idx="71">
                  <c:v>2000</c:v>
                </c:pt>
                <c:pt idx="72">
                  <c:v>2001</c:v>
                </c:pt>
                <c:pt idx="73">
                  <c:v>2002</c:v>
                </c:pt>
                <c:pt idx="74">
                  <c:v>2003</c:v>
                </c:pt>
                <c:pt idx="75">
                  <c:v>2004</c:v>
                </c:pt>
                <c:pt idx="76">
                  <c:v>2005</c:v>
                </c:pt>
                <c:pt idx="77">
                  <c:v>2006</c:v>
                </c:pt>
                <c:pt idx="78">
                  <c:v>2007</c:v>
                </c:pt>
                <c:pt idx="79">
                  <c:v>2008</c:v>
                </c:pt>
                <c:pt idx="80">
                  <c:v>2009</c:v>
                </c:pt>
                <c:pt idx="81">
                  <c:v>2010</c:v>
                </c:pt>
                <c:pt idx="82">
                  <c:v>2011</c:v>
                </c:pt>
                <c:pt idx="83">
                  <c:v>2012</c:v>
                </c:pt>
                <c:pt idx="84">
                  <c:v>2013</c:v>
                </c:pt>
                <c:pt idx="85">
                  <c:v>2014</c:v>
                </c:pt>
                <c:pt idx="86">
                  <c:v>2015</c:v>
                </c:pt>
                <c:pt idx="87">
                  <c:v>2016</c:v>
                </c:pt>
                <c:pt idx="88">
                  <c:v>2017</c:v>
                </c:pt>
              </c:strCache>
            </c:strRef>
          </c:cat>
          <c:val>
            <c:numRef>
              <c:f>'F4'!$C$42:$C$130</c:f>
              <c:numCache>
                <c:formatCode>General</c:formatCode>
                <c:ptCount val="89"/>
                <c:pt idx="0">
                  <c:v>3.05747903482317</c:v>
                </c:pt>
                <c:pt idx="1">
                  <c:v>3.6251455997293807</c:v>
                </c:pt>
                <c:pt idx="2">
                  <c:v>4.1972081002136967</c:v>
                </c:pt>
                <c:pt idx="3">
                  <c:v>4.9728704700699424</c:v>
                </c:pt>
                <c:pt idx="4">
                  <c:v>5.0810454799204061</c:v>
                </c:pt>
                <c:pt idx="5">
                  <c:v>5.3177398517352144</c:v>
                </c:pt>
                <c:pt idx="6">
                  <c:v>4.9352140764424668</c:v>
                </c:pt>
                <c:pt idx="7">
                  <c:v>4.4049524758239169</c:v>
                </c:pt>
                <c:pt idx="8">
                  <c:v>4.3383228804866896</c:v>
                </c:pt>
                <c:pt idx="9">
                  <c:v>4.5795144789255522</c:v>
                </c:pt>
                <c:pt idx="10">
                  <c:v>4.5957115277988185</c:v>
                </c:pt>
                <c:pt idx="11">
                  <c:v>4.3264764525159345</c:v>
                </c:pt>
                <c:pt idx="12">
                  <c:v>4.0489282122326689</c:v>
                </c:pt>
                <c:pt idx="13">
                  <c:v>3.5891915879875218</c:v>
                </c:pt>
                <c:pt idx="14">
                  <c:v>3.2576904812892002</c:v>
                </c:pt>
                <c:pt idx="15">
                  <c:v>3.1575529404635545</c:v>
                </c:pt>
                <c:pt idx="16">
                  <c:v>2.7302356513727211</c:v>
                </c:pt>
                <c:pt idx="17">
                  <c:v>2.4581112908331688</c:v>
                </c:pt>
                <c:pt idx="18">
                  <c:v>2.1895299646589184</c:v>
                </c:pt>
                <c:pt idx="19">
                  <c:v>2.2442199878997116</c:v>
                </c:pt>
                <c:pt idx="20">
                  <c:v>2.2190744631266446</c:v>
                </c:pt>
                <c:pt idx="21">
                  <c:v>2.1826688501950442</c:v>
                </c:pt>
                <c:pt idx="22">
                  <c:v>2.2693178515732337</c:v>
                </c:pt>
                <c:pt idx="23">
                  <c:v>2.2857629397831323</c:v>
                </c:pt>
                <c:pt idx="24">
                  <c:v>2.4192452512587908</c:v>
                </c:pt>
                <c:pt idx="25">
                  <c:v>2.5597315525825581</c:v>
                </c:pt>
                <c:pt idx="26">
                  <c:v>2.5263078288679051</c:v>
                </c:pt>
                <c:pt idx="27">
                  <c:v>2.6563801505438422</c:v>
                </c:pt>
                <c:pt idx="28">
                  <c:v>2.7050881194251701</c:v>
                </c:pt>
                <c:pt idx="29">
                  <c:v>2.6368033442443393</c:v>
                </c:pt>
                <c:pt idx="30">
                  <c:v>2.6541242662458751</c:v>
                </c:pt>
                <c:pt idx="31">
                  <c:v>2.7010992210037545</c:v>
                </c:pt>
                <c:pt idx="32">
                  <c:v>2.7680777696559415</c:v>
                </c:pt>
                <c:pt idx="33">
                  <c:v>2.7265706791665112</c:v>
                </c:pt>
                <c:pt idx="34">
                  <c:v>2.7802618050458148</c:v>
                </c:pt>
                <c:pt idx="35">
                  <c:v>2.8619166377787639</c:v>
                </c:pt>
                <c:pt idx="36">
                  <c:v>2.9118083948300124</c:v>
                </c:pt>
                <c:pt idx="37">
                  <c:v>2.9231521755186023</c:v>
                </c:pt>
                <c:pt idx="38">
                  <c:v>3.0375580822098924</c:v>
                </c:pt>
                <c:pt idx="39">
                  <c:v>3.0325584237343652</c:v>
                </c:pt>
                <c:pt idx="40">
                  <c:v>3.0272695505870848</c:v>
                </c:pt>
                <c:pt idx="41">
                  <c:v>3.1603778518451984</c:v>
                </c:pt>
                <c:pt idx="42">
                  <c:v>3.2822645594409208</c:v>
                </c:pt>
                <c:pt idx="43">
                  <c:v>3.2983651597684065</c:v>
                </c:pt>
                <c:pt idx="44">
                  <c:v>3.4975714620580947</c:v>
                </c:pt>
                <c:pt idx="45">
                  <c:v>3.5355444062279062</c:v>
                </c:pt>
                <c:pt idx="46">
                  <c:v>3.5296455192012939</c:v>
                </c:pt>
                <c:pt idx="47">
                  <c:v>3.7753130608261776</c:v>
                </c:pt>
                <c:pt idx="48">
                  <c:v>3.8648109385770262</c:v>
                </c:pt>
                <c:pt idx="49">
                  <c:v>3.4737856145694948</c:v>
                </c:pt>
                <c:pt idx="50">
                  <c:v>3.0831712959853408</c:v>
                </c:pt>
                <c:pt idx="51">
                  <c:v>2.937138666381772</c:v>
                </c:pt>
                <c:pt idx="52">
                  <c:v>2.7627734939070048</c:v>
                </c:pt>
                <c:pt idx="53">
                  <c:v>2.7328095924311415</c:v>
                </c:pt>
                <c:pt idx="54">
                  <c:v>2.6425444407203038</c:v>
                </c:pt>
                <c:pt idx="55">
                  <c:v>2.5038313378702761</c:v>
                </c:pt>
                <c:pt idx="56">
                  <c:v>2.4448429544299839</c:v>
                </c:pt>
                <c:pt idx="57">
                  <c:v>2.4993993886406125</c:v>
                </c:pt>
                <c:pt idx="58">
                  <c:v>2.5376348434922114</c:v>
                </c:pt>
                <c:pt idx="59">
                  <c:v>2.5343812286277489</c:v>
                </c:pt>
                <c:pt idx="60">
                  <c:v>2.6057767654604169</c:v>
                </c:pt>
                <c:pt idx="61">
                  <c:v>2.7335771657161803</c:v>
                </c:pt>
                <c:pt idx="62">
                  <c:v>2.969767761069904</c:v>
                </c:pt>
                <c:pt idx="63">
                  <c:v>3.1518239283011735</c:v>
                </c:pt>
                <c:pt idx="64">
                  <c:v>3.0995094329270478</c:v>
                </c:pt>
                <c:pt idx="65">
                  <c:v>3.0037396494463837</c:v>
                </c:pt>
                <c:pt idx="66">
                  <c:v>2.7588943868524258</c:v>
                </c:pt>
                <c:pt idx="67">
                  <c:v>2.4234092599580492</c:v>
                </c:pt>
                <c:pt idx="68">
                  <c:v>2.2799125551927042</c:v>
                </c:pt>
                <c:pt idx="69">
                  <c:v>2.1318937577902388</c:v>
                </c:pt>
                <c:pt idx="70">
                  <c:v>2.1333252055176324</c:v>
                </c:pt>
                <c:pt idx="71">
                  <c:v>2.0678969233935138</c:v>
                </c:pt>
                <c:pt idx="72">
                  <c:v>2.0385634268069501</c:v>
                </c:pt>
                <c:pt idx="73">
                  <c:v>2.0984014849598123</c:v>
                </c:pt>
                <c:pt idx="74">
                  <c:v>2.4239838198111796</c:v>
                </c:pt>
                <c:pt idx="75">
                  <c:v>2.7043741173207727</c:v>
                </c:pt>
                <c:pt idx="76">
                  <c:v>2.5031620665887697</c:v>
                </c:pt>
                <c:pt idx="77">
                  <c:v>2.5026703782660293</c:v>
                </c:pt>
                <c:pt idx="78">
                  <c:v>2.4286739185812976</c:v>
                </c:pt>
                <c:pt idx="79">
                  <c:v>2.4406019026985062</c:v>
                </c:pt>
                <c:pt idx="80">
                  <c:v>2.7151203646630004</c:v>
                </c:pt>
                <c:pt idx="81">
                  <c:v>2.9022750280665819</c:v>
                </c:pt>
                <c:pt idx="82">
                  <c:v>2.8389509175329146</c:v>
                </c:pt>
                <c:pt idx="83">
                  <c:v>2.8116855826703038</c:v>
                </c:pt>
                <c:pt idx="84">
                  <c:v>2.7544536808703715</c:v>
                </c:pt>
                <c:pt idx="85">
                  <c:v>2.7790840873643416</c:v>
                </c:pt>
                <c:pt idx="86">
                  <c:v>2.8238641767106243</c:v>
                </c:pt>
                <c:pt idx="87">
                  <c:v>2.9567685875403589</c:v>
                </c:pt>
                <c:pt idx="88">
                  <c:v>2.9991252023973534</c:v>
                </c:pt>
              </c:numCache>
            </c:numRef>
          </c:val>
        </c:ser>
        <c:ser>
          <c:idx val="1"/>
          <c:order val="1"/>
          <c:tx>
            <c:strRef>
              <c:f>'F4'!$D$41</c:f>
              <c:strCache>
                <c:ptCount val="1"/>
                <c:pt idx="0">
                  <c:v>Sales</c:v>
                </c:pt>
              </c:strCache>
            </c:strRef>
          </c:tx>
          <c:cat>
            <c:strRef>
              <c:f>'F4'!$B$42:$B$130</c:f>
              <c:strCache>
                <c:ptCount val="89"/>
                <c:pt idx="0">
                  <c:v>1929</c:v>
                </c:pt>
                <c:pt idx="1">
                  <c:v>1930</c:v>
                </c:pt>
                <c:pt idx="2">
                  <c:v>1931</c:v>
                </c:pt>
                <c:pt idx="3">
                  <c:v>1932</c:v>
                </c:pt>
                <c:pt idx="4">
                  <c:v>1933</c:v>
                </c:pt>
                <c:pt idx="5">
                  <c:v>1934</c:v>
                </c:pt>
                <c:pt idx="6">
                  <c:v>1935</c:v>
                </c:pt>
                <c:pt idx="7">
                  <c:v>1936</c:v>
                </c:pt>
                <c:pt idx="8">
                  <c:v>1937</c:v>
                </c:pt>
                <c:pt idx="9">
                  <c:v>1938</c:v>
                </c:pt>
                <c:pt idx="10">
                  <c:v>1939h</c:v>
                </c:pt>
                <c:pt idx="11">
                  <c:v>1940</c:v>
                </c:pt>
                <c:pt idx="12">
                  <c:v>1941</c:v>
                </c:pt>
                <c:pt idx="13">
                  <c:v>1942</c:v>
                </c:pt>
                <c:pt idx="14">
                  <c:v>1943</c:v>
                </c:pt>
                <c:pt idx="15">
                  <c:v>1944</c:v>
                </c:pt>
                <c:pt idx="16">
                  <c:v>1945</c:v>
                </c:pt>
                <c:pt idx="17">
                  <c:v>1946</c:v>
                </c:pt>
                <c:pt idx="18">
                  <c:v>1947</c:v>
                </c:pt>
                <c:pt idx="19">
                  <c:v>1948</c:v>
                </c:pt>
                <c:pt idx="20">
                  <c:v>1949</c:v>
                </c:pt>
                <c:pt idx="21">
                  <c:v>1950</c:v>
                </c:pt>
                <c:pt idx="22">
                  <c:v>1951</c:v>
                </c:pt>
                <c:pt idx="23">
                  <c:v>1952</c:v>
                </c:pt>
                <c:pt idx="24">
                  <c:v>1953</c:v>
                </c:pt>
                <c:pt idx="25">
                  <c:v>1954</c:v>
                </c:pt>
                <c:pt idx="26">
                  <c:v>1955</c:v>
                </c:pt>
                <c:pt idx="27">
                  <c:v>1956</c:v>
                </c:pt>
                <c:pt idx="28">
                  <c:v>1957</c:v>
                </c:pt>
                <c:pt idx="29">
                  <c:v>1958</c:v>
                </c:pt>
                <c:pt idx="30">
                  <c:v>1959</c:v>
                </c:pt>
                <c:pt idx="31">
                  <c:v>1960</c:v>
                </c:pt>
                <c:pt idx="32">
                  <c:v>1961</c:v>
                </c:pt>
                <c:pt idx="33">
                  <c:v>1962</c:v>
                </c:pt>
                <c:pt idx="34">
                  <c:v>1963</c:v>
                </c:pt>
                <c:pt idx="35">
                  <c:v>1964</c:v>
                </c:pt>
                <c:pt idx="36">
                  <c:v>1965</c:v>
                </c:pt>
                <c:pt idx="37">
                  <c:v>1966</c:v>
                </c:pt>
                <c:pt idx="38">
                  <c:v>1967</c:v>
                </c:pt>
                <c:pt idx="39">
                  <c:v>1968</c:v>
                </c:pt>
                <c:pt idx="40">
                  <c:v>1969</c:v>
                </c:pt>
                <c:pt idx="41">
                  <c:v>1970</c:v>
                </c:pt>
                <c:pt idx="42">
                  <c:v>1971</c:v>
                </c:pt>
                <c:pt idx="43">
                  <c:v>1972</c:v>
                </c:pt>
                <c:pt idx="44">
                  <c:v>1973</c:v>
                </c:pt>
                <c:pt idx="45">
                  <c:v>1974</c:v>
                </c:pt>
                <c:pt idx="46">
                  <c:v>1975</c:v>
                </c:pt>
                <c:pt idx="47">
                  <c:v>1976</c:v>
                </c:pt>
                <c:pt idx="48">
                  <c:v>1977</c:v>
                </c:pt>
                <c:pt idx="49">
                  <c:v>1978</c:v>
                </c:pt>
                <c:pt idx="50">
                  <c:v>1979</c:v>
                </c:pt>
                <c:pt idx="51">
                  <c:v>1980</c:v>
                </c:pt>
                <c:pt idx="52">
                  <c:v>1981</c:v>
                </c:pt>
                <c:pt idx="53">
                  <c:v>1982</c:v>
                </c:pt>
                <c:pt idx="54">
                  <c:v>1983</c:v>
                </c:pt>
                <c:pt idx="55">
                  <c:v>1984</c:v>
                </c:pt>
                <c:pt idx="56">
                  <c:v>1985</c:v>
                </c:pt>
                <c:pt idx="57">
                  <c:v>1986</c:v>
                </c:pt>
                <c:pt idx="58">
                  <c:v>1987</c:v>
                </c:pt>
                <c:pt idx="59">
                  <c:v>1988</c:v>
                </c:pt>
                <c:pt idx="60">
                  <c:v>1989</c:v>
                </c:pt>
                <c:pt idx="61">
                  <c:v>1990</c:v>
                </c:pt>
                <c:pt idx="62">
                  <c:v>1991</c:v>
                </c:pt>
                <c:pt idx="63">
                  <c:v>1992</c:v>
                </c:pt>
                <c:pt idx="64">
                  <c:v>1993</c:v>
                </c:pt>
                <c:pt idx="65">
                  <c:v>1994</c:v>
                </c:pt>
                <c:pt idx="66">
                  <c:v>1995</c:v>
                </c:pt>
                <c:pt idx="67">
                  <c:v>1996</c:v>
                </c:pt>
                <c:pt idx="68">
                  <c:v>1997</c:v>
                </c:pt>
                <c:pt idx="69">
                  <c:v>1998</c:v>
                </c:pt>
                <c:pt idx="70">
                  <c:v>1999</c:v>
                </c:pt>
                <c:pt idx="71">
                  <c:v>2000</c:v>
                </c:pt>
                <c:pt idx="72">
                  <c:v>2001</c:v>
                </c:pt>
                <c:pt idx="73">
                  <c:v>2002</c:v>
                </c:pt>
                <c:pt idx="74">
                  <c:v>2003</c:v>
                </c:pt>
                <c:pt idx="75">
                  <c:v>2004</c:v>
                </c:pt>
                <c:pt idx="76">
                  <c:v>2005</c:v>
                </c:pt>
                <c:pt idx="77">
                  <c:v>2006</c:v>
                </c:pt>
                <c:pt idx="78">
                  <c:v>2007</c:v>
                </c:pt>
                <c:pt idx="79">
                  <c:v>2008</c:v>
                </c:pt>
                <c:pt idx="80">
                  <c:v>2009</c:v>
                </c:pt>
                <c:pt idx="81">
                  <c:v>2010</c:v>
                </c:pt>
                <c:pt idx="82">
                  <c:v>2011</c:v>
                </c:pt>
                <c:pt idx="83">
                  <c:v>2012</c:v>
                </c:pt>
                <c:pt idx="84">
                  <c:v>2013</c:v>
                </c:pt>
                <c:pt idx="85">
                  <c:v>2014</c:v>
                </c:pt>
                <c:pt idx="86">
                  <c:v>2015</c:v>
                </c:pt>
                <c:pt idx="87">
                  <c:v>2016</c:v>
                </c:pt>
                <c:pt idx="88">
                  <c:v>2017</c:v>
                </c:pt>
              </c:strCache>
            </c:strRef>
          </c:cat>
          <c:val>
            <c:numRef>
              <c:f>'F4'!$D$42:$D$130</c:f>
              <c:numCache>
                <c:formatCode>General</c:formatCode>
                <c:ptCount val="89"/>
                <c:pt idx="0">
                  <c:v>0</c:v>
                </c:pt>
                <c:pt idx="1">
                  <c:v>0</c:v>
                </c:pt>
                <c:pt idx="2">
                  <c:v>0</c:v>
                </c:pt>
                <c:pt idx="3">
                  <c:v>0</c:v>
                </c:pt>
                <c:pt idx="4">
                  <c:v>0</c:v>
                </c:pt>
                <c:pt idx="5">
                  <c:v>0</c:v>
                </c:pt>
                <c:pt idx="6">
                  <c:v>0.28189786416383594</c:v>
                </c:pt>
                <c:pt idx="7">
                  <c:v>0.42322386423075825</c:v>
                </c:pt>
                <c:pt idx="8">
                  <c:v>0.42130896596995232</c:v>
                </c:pt>
                <c:pt idx="9">
                  <c:v>0.44733961482345358</c:v>
                </c:pt>
                <c:pt idx="10">
                  <c:v>0.51147178686833639</c:v>
                </c:pt>
                <c:pt idx="11">
                  <c:v>0.47719545333857977</c:v>
                </c:pt>
                <c:pt idx="12">
                  <c:v>0.49417933326954605</c:v>
                </c:pt>
                <c:pt idx="13">
                  <c:v>0.40517262618023986</c:v>
                </c:pt>
                <c:pt idx="14">
                  <c:v>0.23609352332871991</c:v>
                </c:pt>
                <c:pt idx="15">
                  <c:v>0.24186583242451509</c:v>
                </c:pt>
                <c:pt idx="16">
                  <c:v>0.24798900511849342</c:v>
                </c:pt>
                <c:pt idx="17">
                  <c:v>0.2570393003637218</c:v>
                </c:pt>
                <c:pt idx="18">
                  <c:v>0.51295625545272816</c:v>
                </c:pt>
                <c:pt idx="19">
                  <c:v>0.58852548632125934</c:v>
                </c:pt>
                <c:pt idx="20">
                  <c:v>0.59527053922322781</c:v>
                </c:pt>
                <c:pt idx="21">
                  <c:v>0.55610428376856003</c:v>
                </c:pt>
                <c:pt idx="22">
                  <c:v>0.58078393246985083</c:v>
                </c:pt>
                <c:pt idx="23">
                  <c:v>0.77737381712479925</c:v>
                </c:pt>
                <c:pt idx="24">
                  <c:v>0.91179867944180937</c:v>
                </c:pt>
                <c:pt idx="25">
                  <c:v>0.77894675494555055</c:v>
                </c:pt>
                <c:pt idx="26">
                  <c:v>0.78534881707120929</c:v>
                </c:pt>
                <c:pt idx="27">
                  <c:v>0.7912943918366826</c:v>
                </c:pt>
                <c:pt idx="28">
                  <c:v>0.81109629385278037</c:v>
                </c:pt>
                <c:pt idx="29">
                  <c:v>0.77891454181313569</c:v>
                </c:pt>
                <c:pt idx="30">
                  <c:v>0.77877928491433035</c:v>
                </c:pt>
                <c:pt idx="31">
                  <c:v>0.82164313391958776</c:v>
                </c:pt>
                <c:pt idx="32">
                  <c:v>0.81240273628762505</c:v>
                </c:pt>
                <c:pt idx="33">
                  <c:v>0.8121982566739776</c:v>
                </c:pt>
                <c:pt idx="34">
                  <c:v>0.80230071674759584</c:v>
                </c:pt>
                <c:pt idx="35">
                  <c:v>0.9819088153078781</c:v>
                </c:pt>
                <c:pt idx="36">
                  <c:v>0.98376201676543973</c:v>
                </c:pt>
                <c:pt idx="37">
                  <c:v>0.78097078768163786</c:v>
                </c:pt>
                <c:pt idx="38">
                  <c:v>0.72525002907807101</c:v>
                </c:pt>
                <c:pt idx="39">
                  <c:v>0.74203523060645449</c:v>
                </c:pt>
                <c:pt idx="40">
                  <c:v>0.76287887210941507</c:v>
                </c:pt>
                <c:pt idx="41">
                  <c:v>0.76838680974114704</c:v>
                </c:pt>
                <c:pt idx="42">
                  <c:v>0.77702070524018485</c:v>
                </c:pt>
                <c:pt idx="43">
                  <c:v>0.78019468992182617</c:v>
                </c:pt>
                <c:pt idx="44">
                  <c:v>0.79111107792868496</c:v>
                </c:pt>
                <c:pt idx="45">
                  <c:v>0.78651923816332836</c:v>
                </c:pt>
                <c:pt idx="46">
                  <c:v>1.0242032623444979</c:v>
                </c:pt>
                <c:pt idx="47">
                  <c:v>1.0219124091993961</c:v>
                </c:pt>
                <c:pt idx="48">
                  <c:v>1.0079910051129126</c:v>
                </c:pt>
                <c:pt idx="49">
                  <c:v>0.97248594370944674</c:v>
                </c:pt>
                <c:pt idx="50">
                  <c:v>0.95916522293878148</c:v>
                </c:pt>
                <c:pt idx="51">
                  <c:v>1.0178923126098458</c:v>
                </c:pt>
                <c:pt idx="52">
                  <c:v>1.065976482456424</c:v>
                </c:pt>
                <c:pt idx="53">
                  <c:v>1.0404711037031511</c:v>
                </c:pt>
                <c:pt idx="54">
                  <c:v>1.0320513612026123</c:v>
                </c:pt>
                <c:pt idx="55">
                  <c:v>1.0456168678474593</c:v>
                </c:pt>
                <c:pt idx="56">
                  <c:v>1.0297732218927951</c:v>
                </c:pt>
                <c:pt idx="57">
                  <c:v>1.0142670104241682</c:v>
                </c:pt>
                <c:pt idx="58">
                  <c:v>1.0166054264649831</c:v>
                </c:pt>
                <c:pt idx="59">
                  <c:v>1.0234036195199314</c:v>
                </c:pt>
                <c:pt idx="60">
                  <c:v>0.99937506817343491</c:v>
                </c:pt>
                <c:pt idx="61">
                  <c:v>0.99453106274048353</c:v>
                </c:pt>
                <c:pt idx="62">
                  <c:v>0.94410440573744658</c:v>
                </c:pt>
                <c:pt idx="63">
                  <c:v>0.89886251388266936</c:v>
                </c:pt>
                <c:pt idx="64">
                  <c:v>0.92124656809224914</c:v>
                </c:pt>
                <c:pt idx="65">
                  <c:v>0.94471963410608906</c:v>
                </c:pt>
                <c:pt idx="66">
                  <c:v>0.94329557672831466</c:v>
                </c:pt>
                <c:pt idx="67">
                  <c:v>0.91041192816147876</c:v>
                </c:pt>
                <c:pt idx="68">
                  <c:v>0.89117909831892794</c:v>
                </c:pt>
                <c:pt idx="69">
                  <c:v>0.87124326256115769</c:v>
                </c:pt>
                <c:pt idx="70">
                  <c:v>0.86396310051469494</c:v>
                </c:pt>
                <c:pt idx="71">
                  <c:v>0.90041043110021657</c:v>
                </c:pt>
                <c:pt idx="72">
                  <c:v>0.88278088639210539</c:v>
                </c:pt>
                <c:pt idx="73">
                  <c:v>0.79162701404947766</c:v>
                </c:pt>
                <c:pt idx="74">
                  <c:v>0.83784483016245481</c:v>
                </c:pt>
                <c:pt idx="75">
                  <c:v>0.92418950080395379</c:v>
                </c:pt>
                <c:pt idx="76">
                  <c:v>0.91763810482591612</c:v>
                </c:pt>
                <c:pt idx="77">
                  <c:v>0.84961537394165954</c:v>
                </c:pt>
                <c:pt idx="78">
                  <c:v>0.82945721616010881</c:v>
                </c:pt>
                <c:pt idx="79">
                  <c:v>0.86639046412516174</c:v>
                </c:pt>
                <c:pt idx="80">
                  <c:v>0.83060164045173634</c:v>
                </c:pt>
                <c:pt idx="81">
                  <c:v>0.87530325428981925</c:v>
                </c:pt>
                <c:pt idx="82">
                  <c:v>0.90606039749663758</c:v>
                </c:pt>
                <c:pt idx="83">
                  <c:v>0.86967463931959554</c:v>
                </c:pt>
                <c:pt idx="84">
                  <c:v>0.86240268997009195</c:v>
                </c:pt>
                <c:pt idx="85">
                  <c:v>0.86552509981651982</c:v>
                </c:pt>
                <c:pt idx="86">
                  <c:v>0.85440912881582998</c:v>
                </c:pt>
                <c:pt idx="87">
                  <c:v>0.84790662743429546</c:v>
                </c:pt>
                <c:pt idx="88">
                  <c:v>0.81874462760534383</c:v>
                </c:pt>
              </c:numCache>
            </c:numRef>
          </c:val>
        </c:ser>
        <c:ser>
          <c:idx val="2"/>
          <c:order val="2"/>
          <c:tx>
            <c:strRef>
              <c:f>'F4'!$E$41</c:f>
              <c:strCache>
                <c:ptCount val="1"/>
                <c:pt idx="0">
                  <c:v>Personal Income</c:v>
                </c:pt>
              </c:strCache>
            </c:strRef>
          </c:tx>
          <c:cat>
            <c:strRef>
              <c:f>'F4'!$B$42:$B$130</c:f>
              <c:strCache>
                <c:ptCount val="89"/>
                <c:pt idx="0">
                  <c:v>1929</c:v>
                </c:pt>
                <c:pt idx="1">
                  <c:v>1930</c:v>
                </c:pt>
                <c:pt idx="2">
                  <c:v>1931</c:v>
                </c:pt>
                <c:pt idx="3">
                  <c:v>1932</c:v>
                </c:pt>
                <c:pt idx="4">
                  <c:v>1933</c:v>
                </c:pt>
                <c:pt idx="5">
                  <c:v>1934</c:v>
                </c:pt>
                <c:pt idx="6">
                  <c:v>1935</c:v>
                </c:pt>
                <c:pt idx="7">
                  <c:v>1936</c:v>
                </c:pt>
                <c:pt idx="8">
                  <c:v>1937</c:v>
                </c:pt>
                <c:pt idx="9">
                  <c:v>1938</c:v>
                </c:pt>
                <c:pt idx="10">
                  <c:v>1939h</c:v>
                </c:pt>
                <c:pt idx="11">
                  <c:v>1940</c:v>
                </c:pt>
                <c:pt idx="12">
                  <c:v>1941</c:v>
                </c:pt>
                <c:pt idx="13">
                  <c:v>1942</c:v>
                </c:pt>
                <c:pt idx="14">
                  <c:v>1943</c:v>
                </c:pt>
                <c:pt idx="15">
                  <c:v>1944</c:v>
                </c:pt>
                <c:pt idx="16">
                  <c:v>1945</c:v>
                </c:pt>
                <c:pt idx="17">
                  <c:v>1946</c:v>
                </c:pt>
                <c:pt idx="18">
                  <c:v>1947</c:v>
                </c:pt>
                <c:pt idx="19">
                  <c:v>1948</c:v>
                </c:pt>
                <c:pt idx="20">
                  <c:v>1949</c:v>
                </c:pt>
                <c:pt idx="21">
                  <c:v>1950</c:v>
                </c:pt>
                <c:pt idx="22">
                  <c:v>1951</c:v>
                </c:pt>
                <c:pt idx="23">
                  <c:v>1952</c:v>
                </c:pt>
                <c:pt idx="24">
                  <c:v>1953</c:v>
                </c:pt>
                <c:pt idx="25">
                  <c:v>1954</c:v>
                </c:pt>
                <c:pt idx="26">
                  <c:v>1955</c:v>
                </c:pt>
                <c:pt idx="27">
                  <c:v>1956</c:v>
                </c:pt>
                <c:pt idx="28">
                  <c:v>1957</c:v>
                </c:pt>
                <c:pt idx="29">
                  <c:v>1958</c:v>
                </c:pt>
                <c:pt idx="30">
                  <c:v>1959</c:v>
                </c:pt>
                <c:pt idx="31">
                  <c:v>1960</c:v>
                </c:pt>
                <c:pt idx="32">
                  <c:v>1961</c:v>
                </c:pt>
                <c:pt idx="33">
                  <c:v>1962</c:v>
                </c:pt>
                <c:pt idx="34">
                  <c:v>1963</c:v>
                </c:pt>
                <c:pt idx="35">
                  <c:v>1964</c:v>
                </c:pt>
                <c:pt idx="36">
                  <c:v>1965</c:v>
                </c:pt>
                <c:pt idx="37">
                  <c:v>1966</c:v>
                </c:pt>
                <c:pt idx="38">
                  <c:v>1967</c:v>
                </c:pt>
                <c:pt idx="39">
                  <c:v>1968</c:v>
                </c:pt>
                <c:pt idx="40">
                  <c:v>1969</c:v>
                </c:pt>
                <c:pt idx="41">
                  <c:v>1970</c:v>
                </c:pt>
                <c:pt idx="42">
                  <c:v>1971</c:v>
                </c:pt>
                <c:pt idx="43">
                  <c:v>1972</c:v>
                </c:pt>
                <c:pt idx="44">
                  <c:v>1973</c:v>
                </c:pt>
                <c:pt idx="45">
                  <c:v>1974</c:v>
                </c:pt>
                <c:pt idx="46">
                  <c:v>1975</c:v>
                </c:pt>
                <c:pt idx="47">
                  <c:v>1976</c:v>
                </c:pt>
                <c:pt idx="48">
                  <c:v>1977</c:v>
                </c:pt>
                <c:pt idx="49">
                  <c:v>1978</c:v>
                </c:pt>
                <c:pt idx="50">
                  <c:v>1979</c:v>
                </c:pt>
                <c:pt idx="51">
                  <c:v>1980</c:v>
                </c:pt>
                <c:pt idx="52">
                  <c:v>1981</c:v>
                </c:pt>
                <c:pt idx="53">
                  <c:v>1982</c:v>
                </c:pt>
                <c:pt idx="54">
                  <c:v>1983</c:v>
                </c:pt>
                <c:pt idx="55">
                  <c:v>1984</c:v>
                </c:pt>
                <c:pt idx="56">
                  <c:v>1985</c:v>
                </c:pt>
                <c:pt idx="57">
                  <c:v>1986</c:v>
                </c:pt>
                <c:pt idx="58">
                  <c:v>1987</c:v>
                </c:pt>
                <c:pt idx="59">
                  <c:v>1988</c:v>
                </c:pt>
                <c:pt idx="60">
                  <c:v>1989</c:v>
                </c:pt>
                <c:pt idx="61">
                  <c:v>1990</c:v>
                </c:pt>
                <c:pt idx="62">
                  <c:v>1991</c:v>
                </c:pt>
                <c:pt idx="63">
                  <c:v>1992</c:v>
                </c:pt>
                <c:pt idx="64">
                  <c:v>1993</c:v>
                </c:pt>
                <c:pt idx="65">
                  <c:v>1994</c:v>
                </c:pt>
                <c:pt idx="66">
                  <c:v>1995</c:v>
                </c:pt>
                <c:pt idx="67">
                  <c:v>1996</c:v>
                </c:pt>
                <c:pt idx="68">
                  <c:v>1997</c:v>
                </c:pt>
                <c:pt idx="69">
                  <c:v>1998</c:v>
                </c:pt>
                <c:pt idx="70">
                  <c:v>1999</c:v>
                </c:pt>
                <c:pt idx="71">
                  <c:v>2000</c:v>
                </c:pt>
                <c:pt idx="72">
                  <c:v>2001</c:v>
                </c:pt>
                <c:pt idx="73">
                  <c:v>2002</c:v>
                </c:pt>
                <c:pt idx="74">
                  <c:v>2003</c:v>
                </c:pt>
                <c:pt idx="75">
                  <c:v>2004</c:v>
                </c:pt>
                <c:pt idx="76">
                  <c:v>2005</c:v>
                </c:pt>
                <c:pt idx="77">
                  <c:v>2006</c:v>
                </c:pt>
                <c:pt idx="78">
                  <c:v>2007</c:v>
                </c:pt>
                <c:pt idx="79">
                  <c:v>2008</c:v>
                </c:pt>
                <c:pt idx="80">
                  <c:v>2009</c:v>
                </c:pt>
                <c:pt idx="81">
                  <c:v>2010</c:v>
                </c:pt>
                <c:pt idx="82">
                  <c:v>2011</c:v>
                </c:pt>
                <c:pt idx="83">
                  <c:v>2012</c:v>
                </c:pt>
                <c:pt idx="84">
                  <c:v>2013</c:v>
                </c:pt>
                <c:pt idx="85">
                  <c:v>2014</c:v>
                </c:pt>
                <c:pt idx="86">
                  <c:v>2015</c:v>
                </c:pt>
                <c:pt idx="87">
                  <c:v>2016</c:v>
                </c:pt>
                <c:pt idx="88">
                  <c:v>2017</c:v>
                </c:pt>
              </c:strCache>
            </c:strRef>
          </c:cat>
          <c:val>
            <c:numRef>
              <c:f>'F4'!$E$42:$E$130</c:f>
              <c:numCache>
                <c:formatCode>General</c:formatCode>
                <c:ptCount val="8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0.23460265992948623</c:v>
                </c:pt>
                <c:pt idx="39">
                  <c:v>0.28348217125153846</c:v>
                </c:pt>
                <c:pt idx="40">
                  <c:v>0.32292387390082916</c:v>
                </c:pt>
                <c:pt idx="41">
                  <c:v>0.31399717473926403</c:v>
                </c:pt>
                <c:pt idx="42">
                  <c:v>0.26696848779189097</c:v>
                </c:pt>
                <c:pt idx="43">
                  <c:v>0.62067199397966122</c:v>
                </c:pt>
                <c:pt idx="44">
                  <c:v>0.58365059782271778</c:v>
                </c:pt>
                <c:pt idx="45">
                  <c:v>0.57412017266279636</c:v>
                </c:pt>
                <c:pt idx="46">
                  <c:v>0.54988591198234538</c:v>
                </c:pt>
                <c:pt idx="47">
                  <c:v>0.60064101869922104</c:v>
                </c:pt>
                <c:pt idx="48">
                  <c:v>0.67622243973772911</c:v>
                </c:pt>
                <c:pt idx="49">
                  <c:v>0.68201427795373026</c:v>
                </c:pt>
                <c:pt idx="50">
                  <c:v>0.63669436617464148</c:v>
                </c:pt>
                <c:pt idx="51">
                  <c:v>0.73462900967840483</c:v>
                </c:pt>
                <c:pt idx="52">
                  <c:v>0.77887918846838966</c:v>
                </c:pt>
                <c:pt idx="53">
                  <c:v>0.80601082791073686</c:v>
                </c:pt>
                <c:pt idx="54">
                  <c:v>0.85504367980291907</c:v>
                </c:pt>
                <c:pt idx="55">
                  <c:v>0.90651757836063773</c:v>
                </c:pt>
                <c:pt idx="56">
                  <c:v>0.93559948601093257</c:v>
                </c:pt>
                <c:pt idx="57">
                  <c:v>0.913288691837986</c:v>
                </c:pt>
                <c:pt idx="58">
                  <c:v>1.0265802161594619</c:v>
                </c:pt>
                <c:pt idx="59">
                  <c:v>0.9048901746699457</c:v>
                </c:pt>
                <c:pt idx="60">
                  <c:v>0.99382913806747442</c:v>
                </c:pt>
                <c:pt idx="61">
                  <c:v>0.98109350592567968</c:v>
                </c:pt>
                <c:pt idx="62">
                  <c:v>1.0692439613134708</c:v>
                </c:pt>
                <c:pt idx="63">
                  <c:v>1.2201390065501245</c:v>
                </c:pt>
                <c:pt idx="64">
                  <c:v>1.2794255671246506</c:v>
                </c:pt>
                <c:pt idx="65">
                  <c:v>1.2881810513388465</c:v>
                </c:pt>
                <c:pt idx="66">
                  <c:v>1.2426848367896026</c:v>
                </c:pt>
                <c:pt idx="67">
                  <c:v>1.2495352145035867</c:v>
                </c:pt>
                <c:pt idx="68">
                  <c:v>1.2805603356253188</c:v>
                </c:pt>
                <c:pt idx="69">
                  <c:v>1.4252448337473642</c:v>
                </c:pt>
                <c:pt idx="70">
                  <c:v>1.4303708612325297</c:v>
                </c:pt>
                <c:pt idx="71">
                  <c:v>1.4365501245223151</c:v>
                </c:pt>
                <c:pt idx="72">
                  <c:v>1.4387847689403686</c:v>
                </c:pt>
                <c:pt idx="73">
                  <c:v>1.0883574878260056</c:v>
                </c:pt>
                <c:pt idx="74">
                  <c:v>1.0845210069186171</c:v>
                </c:pt>
                <c:pt idx="75">
                  <c:v>1.3101171568057186</c:v>
                </c:pt>
                <c:pt idx="76">
                  <c:v>1.4219237191316301</c:v>
                </c:pt>
                <c:pt idx="77">
                  <c:v>1.467210132863169</c:v>
                </c:pt>
                <c:pt idx="78">
                  <c:v>1.440184502906976</c:v>
                </c:pt>
                <c:pt idx="79">
                  <c:v>1.6391136353094675</c:v>
                </c:pt>
                <c:pt idx="80">
                  <c:v>1.3477607614341993</c:v>
                </c:pt>
                <c:pt idx="81">
                  <c:v>1.2482068191808537</c:v>
                </c:pt>
                <c:pt idx="82">
                  <c:v>1.3047380443431935</c:v>
                </c:pt>
                <c:pt idx="83">
                  <c:v>1.2632723700476369</c:v>
                </c:pt>
                <c:pt idx="84">
                  <c:v>1.3649284897642899</c:v>
                </c:pt>
                <c:pt idx="85">
                  <c:v>1.3425053147341759</c:v>
                </c:pt>
                <c:pt idx="86">
                  <c:v>1.4243664768536497</c:v>
                </c:pt>
                <c:pt idx="87">
                  <c:v>1.399631495809978</c:v>
                </c:pt>
                <c:pt idx="88">
                  <c:v>1.3699940265892008</c:v>
                </c:pt>
              </c:numCache>
            </c:numRef>
          </c:val>
        </c:ser>
        <c:ser>
          <c:idx val="3"/>
          <c:order val="3"/>
          <c:tx>
            <c:strRef>
              <c:f>'F4'!$F$41</c:f>
              <c:strCache>
                <c:ptCount val="1"/>
                <c:pt idx="0">
                  <c:v>Business Income</c:v>
                </c:pt>
              </c:strCache>
            </c:strRef>
          </c:tx>
          <c:cat>
            <c:strRef>
              <c:f>'F4'!$B$42:$B$130</c:f>
              <c:strCache>
                <c:ptCount val="89"/>
                <c:pt idx="0">
                  <c:v>1929</c:v>
                </c:pt>
                <c:pt idx="1">
                  <c:v>1930</c:v>
                </c:pt>
                <c:pt idx="2">
                  <c:v>1931</c:v>
                </c:pt>
                <c:pt idx="3">
                  <c:v>1932</c:v>
                </c:pt>
                <c:pt idx="4">
                  <c:v>1933</c:v>
                </c:pt>
                <c:pt idx="5">
                  <c:v>1934</c:v>
                </c:pt>
                <c:pt idx="6">
                  <c:v>1935</c:v>
                </c:pt>
                <c:pt idx="7">
                  <c:v>1936</c:v>
                </c:pt>
                <c:pt idx="8">
                  <c:v>1937</c:v>
                </c:pt>
                <c:pt idx="9">
                  <c:v>1938</c:v>
                </c:pt>
                <c:pt idx="10">
                  <c:v>1939h</c:v>
                </c:pt>
                <c:pt idx="11">
                  <c:v>1940</c:v>
                </c:pt>
                <c:pt idx="12">
                  <c:v>1941</c:v>
                </c:pt>
                <c:pt idx="13">
                  <c:v>1942</c:v>
                </c:pt>
                <c:pt idx="14">
                  <c:v>1943</c:v>
                </c:pt>
                <c:pt idx="15">
                  <c:v>1944</c:v>
                </c:pt>
                <c:pt idx="16">
                  <c:v>1945</c:v>
                </c:pt>
                <c:pt idx="17">
                  <c:v>1946</c:v>
                </c:pt>
                <c:pt idx="18">
                  <c:v>1947</c:v>
                </c:pt>
                <c:pt idx="19">
                  <c:v>1948</c:v>
                </c:pt>
                <c:pt idx="20">
                  <c:v>1949</c:v>
                </c:pt>
                <c:pt idx="21">
                  <c:v>1950</c:v>
                </c:pt>
                <c:pt idx="22">
                  <c:v>1951</c:v>
                </c:pt>
                <c:pt idx="23">
                  <c:v>1952</c:v>
                </c:pt>
                <c:pt idx="24">
                  <c:v>1953</c:v>
                </c:pt>
                <c:pt idx="25">
                  <c:v>1954</c:v>
                </c:pt>
                <c:pt idx="26">
                  <c:v>1955</c:v>
                </c:pt>
                <c:pt idx="27">
                  <c:v>1956</c:v>
                </c:pt>
                <c:pt idx="28">
                  <c:v>1957</c:v>
                </c:pt>
                <c:pt idx="29">
                  <c:v>1958</c:v>
                </c:pt>
                <c:pt idx="30">
                  <c:v>1959</c:v>
                </c:pt>
                <c:pt idx="31">
                  <c:v>1960</c:v>
                </c:pt>
                <c:pt idx="32">
                  <c:v>1961</c:v>
                </c:pt>
                <c:pt idx="33">
                  <c:v>1962</c:v>
                </c:pt>
                <c:pt idx="34">
                  <c:v>1963</c:v>
                </c:pt>
                <c:pt idx="35">
                  <c:v>1964</c:v>
                </c:pt>
                <c:pt idx="36">
                  <c:v>1965</c:v>
                </c:pt>
                <c:pt idx="37">
                  <c:v>1966</c:v>
                </c:pt>
                <c:pt idx="38">
                  <c:v>1967</c:v>
                </c:pt>
                <c:pt idx="39">
                  <c:v>1968</c:v>
                </c:pt>
                <c:pt idx="40">
                  <c:v>1969</c:v>
                </c:pt>
                <c:pt idx="41">
                  <c:v>1970</c:v>
                </c:pt>
                <c:pt idx="42">
                  <c:v>1971</c:v>
                </c:pt>
                <c:pt idx="43">
                  <c:v>1972</c:v>
                </c:pt>
                <c:pt idx="44">
                  <c:v>1973</c:v>
                </c:pt>
                <c:pt idx="45">
                  <c:v>1974</c:v>
                </c:pt>
                <c:pt idx="46">
                  <c:v>1975</c:v>
                </c:pt>
                <c:pt idx="47">
                  <c:v>1976</c:v>
                </c:pt>
                <c:pt idx="48">
                  <c:v>1977</c:v>
                </c:pt>
                <c:pt idx="49">
                  <c:v>1978</c:v>
                </c:pt>
                <c:pt idx="50">
                  <c:v>1979</c:v>
                </c:pt>
                <c:pt idx="51">
                  <c:v>1980</c:v>
                </c:pt>
                <c:pt idx="52">
                  <c:v>1981</c:v>
                </c:pt>
                <c:pt idx="53">
                  <c:v>1982</c:v>
                </c:pt>
                <c:pt idx="54">
                  <c:v>1983</c:v>
                </c:pt>
                <c:pt idx="55">
                  <c:v>1984</c:v>
                </c:pt>
                <c:pt idx="56">
                  <c:v>1985</c:v>
                </c:pt>
                <c:pt idx="57">
                  <c:v>1986</c:v>
                </c:pt>
                <c:pt idx="58">
                  <c:v>1987</c:v>
                </c:pt>
                <c:pt idx="59">
                  <c:v>1988</c:v>
                </c:pt>
                <c:pt idx="60">
                  <c:v>1989</c:v>
                </c:pt>
                <c:pt idx="61">
                  <c:v>1990</c:v>
                </c:pt>
                <c:pt idx="62">
                  <c:v>1991</c:v>
                </c:pt>
                <c:pt idx="63">
                  <c:v>1992</c:v>
                </c:pt>
                <c:pt idx="64">
                  <c:v>1993</c:v>
                </c:pt>
                <c:pt idx="65">
                  <c:v>1994</c:v>
                </c:pt>
                <c:pt idx="66">
                  <c:v>1995</c:v>
                </c:pt>
                <c:pt idx="67">
                  <c:v>1996</c:v>
                </c:pt>
                <c:pt idx="68">
                  <c:v>1997</c:v>
                </c:pt>
                <c:pt idx="69">
                  <c:v>1998</c:v>
                </c:pt>
                <c:pt idx="70">
                  <c:v>1999</c:v>
                </c:pt>
                <c:pt idx="71">
                  <c:v>2000</c:v>
                </c:pt>
                <c:pt idx="72">
                  <c:v>2001</c:v>
                </c:pt>
                <c:pt idx="73">
                  <c:v>2002</c:v>
                </c:pt>
                <c:pt idx="74">
                  <c:v>2003</c:v>
                </c:pt>
                <c:pt idx="75">
                  <c:v>2004</c:v>
                </c:pt>
                <c:pt idx="76">
                  <c:v>2005</c:v>
                </c:pt>
                <c:pt idx="77">
                  <c:v>2006</c:v>
                </c:pt>
                <c:pt idx="78">
                  <c:v>2007</c:v>
                </c:pt>
                <c:pt idx="79">
                  <c:v>2008</c:v>
                </c:pt>
                <c:pt idx="80">
                  <c:v>2009</c:v>
                </c:pt>
                <c:pt idx="81">
                  <c:v>2010</c:v>
                </c:pt>
                <c:pt idx="82">
                  <c:v>2011</c:v>
                </c:pt>
                <c:pt idx="83">
                  <c:v>2012</c:v>
                </c:pt>
                <c:pt idx="84">
                  <c:v>2013</c:v>
                </c:pt>
                <c:pt idx="85">
                  <c:v>2014</c:v>
                </c:pt>
                <c:pt idx="86">
                  <c:v>2015</c:v>
                </c:pt>
                <c:pt idx="87">
                  <c:v>2016</c:v>
                </c:pt>
                <c:pt idx="88">
                  <c:v>2017</c:v>
                </c:pt>
              </c:strCache>
            </c:strRef>
          </c:cat>
          <c:val>
            <c:numRef>
              <c:f>'F4'!$F$42:$F$130</c:f>
              <c:numCache>
                <c:formatCode>General</c:formatCode>
                <c:ptCount val="89"/>
                <c:pt idx="0">
                  <c:v>0.11514248072079016</c:v>
                </c:pt>
                <c:pt idx="1">
                  <c:v>0.15429438592200417</c:v>
                </c:pt>
                <c:pt idx="2">
                  <c:v>0.11298310731374726</c:v>
                </c:pt>
                <c:pt idx="3">
                  <c:v>0.18111168917312614</c:v>
                </c:pt>
                <c:pt idx="4">
                  <c:v>0.10425880363491076</c:v>
                </c:pt>
                <c:pt idx="5">
                  <c:v>0.10898810654116554</c:v>
                </c:pt>
                <c:pt idx="6">
                  <c:v>0.14286643830695533</c:v>
                </c:pt>
                <c:pt idx="7">
                  <c:v>0.13829624156228831</c:v>
                </c:pt>
                <c:pt idx="8">
                  <c:v>0.16488199911142157</c:v>
                </c:pt>
                <c:pt idx="9">
                  <c:v>0.19539166960145701</c:v>
                </c:pt>
                <c:pt idx="10">
                  <c:v>0.30582961343068438</c:v>
                </c:pt>
                <c:pt idx="11">
                  <c:v>0.15522753548132326</c:v>
                </c:pt>
                <c:pt idx="12">
                  <c:v>0.16728725364539551</c:v>
                </c:pt>
                <c:pt idx="13">
                  <c:v>0.12488017973618563</c:v>
                </c:pt>
                <c:pt idx="14">
                  <c:v>0.15744500228946737</c:v>
                </c:pt>
                <c:pt idx="15">
                  <c:v>0.164343238868768</c:v>
                </c:pt>
                <c:pt idx="16">
                  <c:v>0.16358329924360068</c:v>
                </c:pt>
                <c:pt idx="17">
                  <c:v>0.14975898186534903</c:v>
                </c:pt>
                <c:pt idx="18">
                  <c:v>0.19755450956310275</c:v>
                </c:pt>
                <c:pt idx="19">
                  <c:v>0.17490929173357833</c:v>
                </c:pt>
                <c:pt idx="20">
                  <c:v>0.2819562334323597</c:v>
                </c:pt>
                <c:pt idx="21">
                  <c:v>0.26651918772043592</c:v>
                </c:pt>
                <c:pt idx="22">
                  <c:v>0.27802184559579829</c:v>
                </c:pt>
                <c:pt idx="23">
                  <c:v>0.28242152561243783</c:v>
                </c:pt>
                <c:pt idx="24">
                  <c:v>0.29311474875862886</c:v>
                </c:pt>
                <c:pt idx="25">
                  <c:v>0.28153038166507816</c:v>
                </c:pt>
                <c:pt idx="26">
                  <c:v>0.26712316831609834</c:v>
                </c:pt>
                <c:pt idx="27">
                  <c:v>0.33534862079590189</c:v>
                </c:pt>
                <c:pt idx="28">
                  <c:v>0.34149400890247122</c:v>
                </c:pt>
                <c:pt idx="29">
                  <c:v>0.33319301575917093</c:v>
                </c:pt>
                <c:pt idx="30">
                  <c:v>0.32401260347260152</c:v>
                </c:pt>
                <c:pt idx="31">
                  <c:v>0.4827954691029902</c:v>
                </c:pt>
                <c:pt idx="32">
                  <c:v>0.477212929444019</c:v>
                </c:pt>
                <c:pt idx="33">
                  <c:v>0.48371926659559161</c:v>
                </c:pt>
                <c:pt idx="34">
                  <c:v>0.57218695159075883</c:v>
                </c:pt>
                <c:pt idx="35">
                  <c:v>0.45526476833673785</c:v>
                </c:pt>
                <c:pt idx="36">
                  <c:v>0.54727202397408559</c:v>
                </c:pt>
                <c:pt idx="37">
                  <c:v>0.44917973137537648</c:v>
                </c:pt>
                <c:pt idx="38">
                  <c:v>0.43686004143806678</c:v>
                </c:pt>
                <c:pt idx="39">
                  <c:v>0.51196039205078081</c:v>
                </c:pt>
                <c:pt idx="40">
                  <c:v>0.54794944251550215</c:v>
                </c:pt>
                <c:pt idx="41">
                  <c:v>0.47337031659475765</c:v>
                </c:pt>
                <c:pt idx="42">
                  <c:v>0.41176680367493151</c:v>
                </c:pt>
                <c:pt idx="43">
                  <c:v>0.58457827115047156</c:v>
                </c:pt>
                <c:pt idx="44">
                  <c:v>0.54787734234315244</c:v>
                </c:pt>
                <c:pt idx="45">
                  <c:v>0.51585326172611401</c:v>
                </c:pt>
                <c:pt idx="46">
                  <c:v>0.5900865435507634</c:v>
                </c:pt>
                <c:pt idx="47">
                  <c:v>0.87513707311821576</c:v>
                </c:pt>
                <c:pt idx="48">
                  <c:v>0.8671478118616599</c:v>
                </c:pt>
                <c:pt idx="49">
                  <c:v>0.74481238766270041</c:v>
                </c:pt>
                <c:pt idx="50">
                  <c:v>0.67781681221557899</c:v>
                </c:pt>
                <c:pt idx="51">
                  <c:v>0.75552051758481853</c:v>
                </c:pt>
                <c:pt idx="52">
                  <c:v>0.84581395748358956</c:v>
                </c:pt>
                <c:pt idx="53">
                  <c:v>0.77992100033202427</c:v>
                </c:pt>
                <c:pt idx="54">
                  <c:v>0.71188388611034081</c:v>
                </c:pt>
                <c:pt idx="55">
                  <c:v>0.75595889812797279</c:v>
                </c:pt>
                <c:pt idx="56">
                  <c:v>0.81926158260322379</c:v>
                </c:pt>
                <c:pt idx="57">
                  <c:v>0.78196210045491255</c:v>
                </c:pt>
                <c:pt idx="58">
                  <c:v>0.90799701460413973</c:v>
                </c:pt>
                <c:pt idx="59">
                  <c:v>0.89787012314214842</c:v>
                </c:pt>
                <c:pt idx="60">
                  <c:v>0.83611151752809731</c:v>
                </c:pt>
                <c:pt idx="61">
                  <c:v>0.70065642587139576</c:v>
                </c:pt>
                <c:pt idx="62">
                  <c:v>0.71755515150701854</c:v>
                </c:pt>
                <c:pt idx="63">
                  <c:v>0.78259092054063628</c:v>
                </c:pt>
                <c:pt idx="64">
                  <c:v>0.81762980002690733</c:v>
                </c:pt>
                <c:pt idx="65">
                  <c:v>0.95721189312902366</c:v>
                </c:pt>
                <c:pt idx="66">
                  <c:v>0.80110474972809109</c:v>
                </c:pt>
                <c:pt idx="67">
                  <c:v>0.86667689421771388</c:v>
                </c:pt>
                <c:pt idx="68">
                  <c:v>0.91469903532229135</c:v>
                </c:pt>
                <c:pt idx="69">
                  <c:v>0.9133393869327483</c:v>
                </c:pt>
                <c:pt idx="70">
                  <c:v>0.82513416153062558</c:v>
                </c:pt>
                <c:pt idx="71">
                  <c:v>0.86953299562650377</c:v>
                </c:pt>
                <c:pt idx="72">
                  <c:v>0.8264689444001454</c:v>
                </c:pt>
                <c:pt idx="73">
                  <c:v>0.68361364601655483</c:v>
                </c:pt>
                <c:pt idx="74">
                  <c:v>0.66944867183150214</c:v>
                </c:pt>
                <c:pt idx="75">
                  <c:v>0.78411426663627959</c:v>
                </c:pt>
                <c:pt idx="76">
                  <c:v>0.91948600615255038</c:v>
                </c:pt>
                <c:pt idx="77">
                  <c:v>1.0093875638799685</c:v>
                </c:pt>
                <c:pt idx="78">
                  <c:v>1.3109368678166913</c:v>
                </c:pt>
                <c:pt idx="79">
                  <c:v>1.1757841719071722</c:v>
                </c:pt>
                <c:pt idx="80">
                  <c:v>1.1418695719083622</c:v>
                </c:pt>
                <c:pt idx="81">
                  <c:v>0.9287126579802587</c:v>
                </c:pt>
                <c:pt idx="82">
                  <c:v>1.0353354653897326</c:v>
                </c:pt>
                <c:pt idx="83">
                  <c:v>0.93310522780048821</c:v>
                </c:pt>
                <c:pt idx="84">
                  <c:v>0.98567634071255039</c:v>
                </c:pt>
                <c:pt idx="85">
                  <c:v>0.92840451009750002</c:v>
                </c:pt>
                <c:pt idx="86">
                  <c:v>0.93506822667029732</c:v>
                </c:pt>
                <c:pt idx="87">
                  <c:v>0.82788712078654814</c:v>
                </c:pt>
                <c:pt idx="88">
                  <c:v>0.80384784994726766</c:v>
                </c:pt>
              </c:numCache>
            </c:numRef>
          </c:val>
        </c:ser>
        <c:ser>
          <c:idx val="4"/>
          <c:order val="4"/>
          <c:tx>
            <c:strRef>
              <c:f>'F4'!$G$41</c:f>
              <c:strCache>
                <c:ptCount val="1"/>
                <c:pt idx="0">
                  <c:v>Real Estate Related</c:v>
                </c:pt>
              </c:strCache>
            </c:strRef>
          </c:tx>
          <c:cat>
            <c:strRef>
              <c:f>'F4'!$B$42:$B$130</c:f>
              <c:strCache>
                <c:ptCount val="89"/>
                <c:pt idx="0">
                  <c:v>1929</c:v>
                </c:pt>
                <c:pt idx="1">
                  <c:v>1930</c:v>
                </c:pt>
                <c:pt idx="2">
                  <c:v>1931</c:v>
                </c:pt>
                <c:pt idx="3">
                  <c:v>1932</c:v>
                </c:pt>
                <c:pt idx="4">
                  <c:v>1933</c:v>
                </c:pt>
                <c:pt idx="5">
                  <c:v>1934</c:v>
                </c:pt>
                <c:pt idx="6">
                  <c:v>1935</c:v>
                </c:pt>
                <c:pt idx="7">
                  <c:v>1936</c:v>
                </c:pt>
                <c:pt idx="8">
                  <c:v>1937</c:v>
                </c:pt>
                <c:pt idx="9">
                  <c:v>1938</c:v>
                </c:pt>
                <c:pt idx="10">
                  <c:v>1939h</c:v>
                </c:pt>
                <c:pt idx="11">
                  <c:v>1940</c:v>
                </c:pt>
                <c:pt idx="12">
                  <c:v>1941</c:v>
                </c:pt>
                <c:pt idx="13">
                  <c:v>1942</c:v>
                </c:pt>
                <c:pt idx="14">
                  <c:v>1943</c:v>
                </c:pt>
                <c:pt idx="15">
                  <c:v>1944</c:v>
                </c:pt>
                <c:pt idx="16">
                  <c:v>1945</c:v>
                </c:pt>
                <c:pt idx="17">
                  <c:v>1946</c:v>
                </c:pt>
                <c:pt idx="18">
                  <c:v>1947</c:v>
                </c:pt>
                <c:pt idx="19">
                  <c:v>1948</c:v>
                </c:pt>
                <c:pt idx="20">
                  <c:v>1949</c:v>
                </c:pt>
                <c:pt idx="21">
                  <c:v>1950</c:v>
                </c:pt>
                <c:pt idx="22">
                  <c:v>1951</c:v>
                </c:pt>
                <c:pt idx="23">
                  <c:v>1952</c:v>
                </c:pt>
                <c:pt idx="24">
                  <c:v>1953</c:v>
                </c:pt>
                <c:pt idx="25">
                  <c:v>1954</c:v>
                </c:pt>
                <c:pt idx="26">
                  <c:v>1955</c:v>
                </c:pt>
                <c:pt idx="27">
                  <c:v>1956</c:v>
                </c:pt>
                <c:pt idx="28">
                  <c:v>1957</c:v>
                </c:pt>
                <c:pt idx="29">
                  <c:v>1958</c:v>
                </c:pt>
                <c:pt idx="30">
                  <c:v>1959</c:v>
                </c:pt>
                <c:pt idx="31">
                  <c:v>1960</c:v>
                </c:pt>
                <c:pt idx="32">
                  <c:v>1961</c:v>
                </c:pt>
                <c:pt idx="33">
                  <c:v>1962</c:v>
                </c:pt>
                <c:pt idx="34">
                  <c:v>1963</c:v>
                </c:pt>
                <c:pt idx="35">
                  <c:v>1964</c:v>
                </c:pt>
                <c:pt idx="36">
                  <c:v>1965</c:v>
                </c:pt>
                <c:pt idx="37">
                  <c:v>1966</c:v>
                </c:pt>
                <c:pt idx="38">
                  <c:v>1967</c:v>
                </c:pt>
                <c:pt idx="39">
                  <c:v>1968</c:v>
                </c:pt>
                <c:pt idx="40">
                  <c:v>1969</c:v>
                </c:pt>
                <c:pt idx="41">
                  <c:v>1970</c:v>
                </c:pt>
                <c:pt idx="42">
                  <c:v>1971</c:v>
                </c:pt>
                <c:pt idx="43">
                  <c:v>1972</c:v>
                </c:pt>
                <c:pt idx="44">
                  <c:v>1973</c:v>
                </c:pt>
                <c:pt idx="45">
                  <c:v>1974</c:v>
                </c:pt>
                <c:pt idx="46">
                  <c:v>1975</c:v>
                </c:pt>
                <c:pt idx="47">
                  <c:v>1976</c:v>
                </c:pt>
                <c:pt idx="48">
                  <c:v>1977</c:v>
                </c:pt>
                <c:pt idx="49">
                  <c:v>1978</c:v>
                </c:pt>
                <c:pt idx="50">
                  <c:v>1979</c:v>
                </c:pt>
                <c:pt idx="51">
                  <c:v>1980</c:v>
                </c:pt>
                <c:pt idx="52">
                  <c:v>1981</c:v>
                </c:pt>
                <c:pt idx="53">
                  <c:v>1982</c:v>
                </c:pt>
                <c:pt idx="54">
                  <c:v>1983</c:v>
                </c:pt>
                <c:pt idx="55">
                  <c:v>1984</c:v>
                </c:pt>
                <c:pt idx="56">
                  <c:v>1985</c:v>
                </c:pt>
                <c:pt idx="57">
                  <c:v>1986</c:v>
                </c:pt>
                <c:pt idx="58">
                  <c:v>1987</c:v>
                </c:pt>
                <c:pt idx="59">
                  <c:v>1988</c:v>
                </c:pt>
                <c:pt idx="60">
                  <c:v>1989</c:v>
                </c:pt>
                <c:pt idx="61">
                  <c:v>1990</c:v>
                </c:pt>
                <c:pt idx="62">
                  <c:v>1991</c:v>
                </c:pt>
                <c:pt idx="63">
                  <c:v>1992</c:v>
                </c:pt>
                <c:pt idx="64">
                  <c:v>1993</c:v>
                </c:pt>
                <c:pt idx="65">
                  <c:v>1994</c:v>
                </c:pt>
                <c:pt idx="66">
                  <c:v>1995</c:v>
                </c:pt>
                <c:pt idx="67">
                  <c:v>1996</c:v>
                </c:pt>
                <c:pt idx="68">
                  <c:v>1997</c:v>
                </c:pt>
                <c:pt idx="69">
                  <c:v>1998</c:v>
                </c:pt>
                <c:pt idx="70">
                  <c:v>1999</c:v>
                </c:pt>
                <c:pt idx="71">
                  <c:v>2000</c:v>
                </c:pt>
                <c:pt idx="72">
                  <c:v>2001</c:v>
                </c:pt>
                <c:pt idx="73">
                  <c:v>2002</c:v>
                </c:pt>
                <c:pt idx="74">
                  <c:v>2003</c:v>
                </c:pt>
                <c:pt idx="75">
                  <c:v>2004</c:v>
                </c:pt>
                <c:pt idx="76">
                  <c:v>2005</c:v>
                </c:pt>
                <c:pt idx="77">
                  <c:v>2006</c:v>
                </c:pt>
                <c:pt idx="78">
                  <c:v>2007</c:v>
                </c:pt>
                <c:pt idx="79">
                  <c:v>2008</c:v>
                </c:pt>
                <c:pt idx="80">
                  <c:v>2009</c:v>
                </c:pt>
                <c:pt idx="81">
                  <c:v>2010</c:v>
                </c:pt>
                <c:pt idx="82">
                  <c:v>2011</c:v>
                </c:pt>
                <c:pt idx="83">
                  <c:v>2012</c:v>
                </c:pt>
                <c:pt idx="84">
                  <c:v>2013</c:v>
                </c:pt>
                <c:pt idx="85">
                  <c:v>2014</c:v>
                </c:pt>
                <c:pt idx="86">
                  <c:v>2015</c:v>
                </c:pt>
                <c:pt idx="87">
                  <c:v>2016</c:v>
                </c:pt>
                <c:pt idx="88">
                  <c:v>2017</c:v>
                </c:pt>
              </c:strCache>
            </c:strRef>
          </c:cat>
          <c:val>
            <c:numRef>
              <c:f>'F4'!$G$42:$G$130</c:f>
              <c:numCache>
                <c:formatCode>General</c:formatCode>
                <c:ptCount val="89"/>
                <c:pt idx="0">
                  <c:v>2.1898309187019488E-2</c:v>
                </c:pt>
                <c:pt idx="1">
                  <c:v>1.5891452717890713E-2</c:v>
                </c:pt>
                <c:pt idx="2">
                  <c:v>1.6350447140186752E-2</c:v>
                </c:pt>
                <c:pt idx="3">
                  <c:v>1.1822339511349058E-2</c:v>
                </c:pt>
                <c:pt idx="4">
                  <c:v>6.7050343271214709E-3</c:v>
                </c:pt>
                <c:pt idx="5">
                  <c:v>5.130404424298407E-3</c:v>
                </c:pt>
                <c:pt idx="6">
                  <c:v>5.321051807404273E-3</c:v>
                </c:pt>
                <c:pt idx="7">
                  <c:v>1.0339705499225089E-2</c:v>
                </c:pt>
                <c:pt idx="8">
                  <c:v>8.7621254129904309E-3</c:v>
                </c:pt>
                <c:pt idx="9">
                  <c:v>8.3137898601746626E-3</c:v>
                </c:pt>
                <c:pt idx="10">
                  <c:v>6.4873564566540259E-3</c:v>
                </c:pt>
                <c:pt idx="11">
                  <c:v>7.9586600884284844E-3</c:v>
                </c:pt>
                <c:pt idx="12">
                  <c:v>7.6644886999294405E-3</c:v>
                </c:pt>
                <c:pt idx="13">
                  <c:v>5.6471206401459608E-3</c:v>
                </c:pt>
                <c:pt idx="14">
                  <c:v>2.7508567541011126E-3</c:v>
                </c:pt>
                <c:pt idx="15">
                  <c:v>5.3290750415068786E-3</c:v>
                </c:pt>
                <c:pt idx="16">
                  <c:v>1.1085056321183583E-2</c:v>
                </c:pt>
                <c:pt idx="17">
                  <c:v>1.2520716315206959E-2</c:v>
                </c:pt>
                <c:pt idx="18">
                  <c:v>1.7469945698044102E-2</c:v>
                </c:pt>
                <c:pt idx="19">
                  <c:v>2.2356634286246096E-2</c:v>
                </c:pt>
                <c:pt idx="20">
                  <c:v>1.7638863873785895E-2</c:v>
                </c:pt>
                <c:pt idx="21">
                  <c:v>1.5836910057453569E-2</c:v>
                </c:pt>
                <c:pt idx="22">
                  <c:v>1.9278533049034118E-2</c:v>
                </c:pt>
                <c:pt idx="23">
                  <c:v>1.6957913842208443E-2</c:v>
                </c:pt>
                <c:pt idx="24">
                  <c:v>1.6101693377138643E-2</c:v>
                </c:pt>
                <c:pt idx="25">
                  <c:v>1.6778661242456319E-2</c:v>
                </c:pt>
                <c:pt idx="26">
                  <c:v>1.7340147562334186E-2</c:v>
                </c:pt>
                <c:pt idx="27">
                  <c:v>2.1041089007964316E-2</c:v>
                </c:pt>
                <c:pt idx="28">
                  <c:v>1.9327220520111668E-2</c:v>
                </c:pt>
                <c:pt idx="29">
                  <c:v>1.73305576476811E-2</c:v>
                </c:pt>
                <c:pt idx="30">
                  <c:v>2.2147608265880907E-2</c:v>
                </c:pt>
                <c:pt idx="31">
                  <c:v>3.7063623956501361E-2</c:v>
                </c:pt>
                <c:pt idx="32">
                  <c:v>3.3481011785903451E-2</c:v>
                </c:pt>
                <c:pt idx="33">
                  <c:v>3.9626132486282599E-2</c:v>
                </c:pt>
                <c:pt idx="34">
                  <c:v>4.0050720164241396E-2</c:v>
                </c:pt>
                <c:pt idx="35">
                  <c:v>0.19071112608659901</c:v>
                </c:pt>
                <c:pt idx="36">
                  <c:v>0.19019692667460583</c:v>
                </c:pt>
                <c:pt idx="37">
                  <c:v>0.18960778237590081</c:v>
                </c:pt>
                <c:pt idx="38">
                  <c:v>0.17020057385598866</c:v>
                </c:pt>
                <c:pt idx="39">
                  <c:v>0.17744951176774817</c:v>
                </c:pt>
                <c:pt idx="40">
                  <c:v>0.18464699980391266</c:v>
                </c:pt>
                <c:pt idx="41">
                  <c:v>0.19369034079768177</c:v>
                </c:pt>
                <c:pt idx="42">
                  <c:v>0.26232343808722686</c:v>
                </c:pt>
                <c:pt idx="43">
                  <c:v>0.30082303805618249</c:v>
                </c:pt>
                <c:pt idx="44">
                  <c:v>0.3225078246047659</c:v>
                </c:pt>
                <c:pt idx="45">
                  <c:v>0.31585809525885933</c:v>
                </c:pt>
                <c:pt idx="46">
                  <c:v>0.30047143206354332</c:v>
                </c:pt>
                <c:pt idx="47">
                  <c:v>0.29193393961464015</c:v>
                </c:pt>
                <c:pt idx="48">
                  <c:v>0.28322316091870325</c:v>
                </c:pt>
                <c:pt idx="49">
                  <c:v>0.25725559105590717</c:v>
                </c:pt>
                <c:pt idx="50">
                  <c:v>0.25962438800160104</c:v>
                </c:pt>
                <c:pt idx="51">
                  <c:v>0.26517927544419989</c:v>
                </c:pt>
                <c:pt idx="52">
                  <c:v>0.26943896919917121</c:v>
                </c:pt>
                <c:pt idx="53">
                  <c:v>0.31274142847949971</c:v>
                </c:pt>
                <c:pt idx="54">
                  <c:v>0.32238724439169614</c:v>
                </c:pt>
                <c:pt idx="55">
                  <c:v>0.38330927248596214</c:v>
                </c:pt>
                <c:pt idx="56">
                  <c:v>0.41299514816400218</c:v>
                </c:pt>
                <c:pt idx="57">
                  <c:v>0.43858062794656139</c:v>
                </c:pt>
                <c:pt idx="58">
                  <c:v>0.52161298070923567</c:v>
                </c:pt>
                <c:pt idx="59">
                  <c:v>0.47137973316931819</c:v>
                </c:pt>
                <c:pt idx="60">
                  <c:v>0.46961141537822643</c:v>
                </c:pt>
                <c:pt idx="61">
                  <c:v>0.44053431400531684</c:v>
                </c:pt>
                <c:pt idx="62">
                  <c:v>0.41025251327804446</c:v>
                </c:pt>
                <c:pt idx="63">
                  <c:v>0.38654499367431872</c:v>
                </c:pt>
                <c:pt idx="64">
                  <c:v>0.37915059836335807</c:v>
                </c:pt>
                <c:pt idx="65">
                  <c:v>0.38363969039937001</c:v>
                </c:pt>
                <c:pt idx="66">
                  <c:v>0.38492593030774208</c:v>
                </c:pt>
                <c:pt idx="67">
                  <c:v>0.30864992945474801</c:v>
                </c:pt>
                <c:pt idx="68">
                  <c:v>0.26726789464752837</c:v>
                </c:pt>
                <c:pt idx="69">
                  <c:v>0.2738998068668923</c:v>
                </c:pt>
                <c:pt idx="70">
                  <c:v>0.33979415132156243</c:v>
                </c:pt>
                <c:pt idx="71">
                  <c:v>0.33838152756568513</c:v>
                </c:pt>
                <c:pt idx="72">
                  <c:v>0.32354597374447136</c:v>
                </c:pt>
                <c:pt idx="73">
                  <c:v>0.31916523609153152</c:v>
                </c:pt>
                <c:pt idx="74">
                  <c:v>0.36114644123177769</c:v>
                </c:pt>
                <c:pt idx="75">
                  <c:v>0.48914859296245572</c:v>
                </c:pt>
                <c:pt idx="76">
                  <c:v>0.61370123750468686</c:v>
                </c:pt>
                <c:pt idx="77">
                  <c:v>0.63886960861986564</c:v>
                </c:pt>
                <c:pt idx="78">
                  <c:v>0.72691027158598343</c:v>
                </c:pt>
                <c:pt idx="79">
                  <c:v>0.58941693026645059</c:v>
                </c:pt>
                <c:pt idx="80">
                  <c:v>0.355416868968844</c:v>
                </c:pt>
                <c:pt idx="81">
                  <c:v>0.2882713969674438</c:v>
                </c:pt>
                <c:pt idx="82">
                  <c:v>0.31582074206047395</c:v>
                </c:pt>
                <c:pt idx="83">
                  <c:v>0.33604057631417089</c:v>
                </c:pt>
                <c:pt idx="84">
                  <c:v>0.379289357648397</c:v>
                </c:pt>
                <c:pt idx="85">
                  <c:v>0.45842517827957474</c:v>
                </c:pt>
                <c:pt idx="86">
                  <c:v>0.49744500269543557</c:v>
                </c:pt>
                <c:pt idx="87">
                  <c:v>0.50177034990222102</c:v>
                </c:pt>
                <c:pt idx="88">
                  <c:v>0.42707504497011828</c:v>
                </c:pt>
              </c:numCache>
            </c:numRef>
          </c:val>
        </c:ser>
        <c:ser>
          <c:idx val="5"/>
          <c:order val="5"/>
          <c:tx>
            <c:strRef>
              <c:f>'F4'!$H$41</c:f>
              <c:strCache>
                <c:ptCount val="1"/>
                <c:pt idx="0">
                  <c:v>Other</c:v>
                </c:pt>
              </c:strCache>
            </c:strRef>
          </c:tx>
          <c:cat>
            <c:strRef>
              <c:f>'F4'!$B$42:$B$130</c:f>
              <c:strCache>
                <c:ptCount val="89"/>
                <c:pt idx="0">
                  <c:v>1929</c:v>
                </c:pt>
                <c:pt idx="1">
                  <c:v>1930</c:v>
                </c:pt>
                <c:pt idx="2">
                  <c:v>1931</c:v>
                </c:pt>
                <c:pt idx="3">
                  <c:v>1932</c:v>
                </c:pt>
                <c:pt idx="4">
                  <c:v>1933</c:v>
                </c:pt>
                <c:pt idx="5">
                  <c:v>1934</c:v>
                </c:pt>
                <c:pt idx="6">
                  <c:v>1935</c:v>
                </c:pt>
                <c:pt idx="7">
                  <c:v>1936</c:v>
                </c:pt>
                <c:pt idx="8">
                  <c:v>1937</c:v>
                </c:pt>
                <c:pt idx="9">
                  <c:v>1938</c:v>
                </c:pt>
                <c:pt idx="10">
                  <c:v>1939h</c:v>
                </c:pt>
                <c:pt idx="11">
                  <c:v>1940</c:v>
                </c:pt>
                <c:pt idx="12">
                  <c:v>1941</c:v>
                </c:pt>
                <c:pt idx="13">
                  <c:v>1942</c:v>
                </c:pt>
                <c:pt idx="14">
                  <c:v>1943</c:v>
                </c:pt>
                <c:pt idx="15">
                  <c:v>1944</c:v>
                </c:pt>
                <c:pt idx="16">
                  <c:v>1945</c:v>
                </c:pt>
                <c:pt idx="17">
                  <c:v>1946</c:v>
                </c:pt>
                <c:pt idx="18">
                  <c:v>1947</c:v>
                </c:pt>
                <c:pt idx="19">
                  <c:v>1948</c:v>
                </c:pt>
                <c:pt idx="20">
                  <c:v>1949</c:v>
                </c:pt>
                <c:pt idx="21">
                  <c:v>1950</c:v>
                </c:pt>
                <c:pt idx="22">
                  <c:v>1951</c:v>
                </c:pt>
                <c:pt idx="23">
                  <c:v>1952</c:v>
                </c:pt>
                <c:pt idx="24">
                  <c:v>1953</c:v>
                </c:pt>
                <c:pt idx="25">
                  <c:v>1954</c:v>
                </c:pt>
                <c:pt idx="26">
                  <c:v>1955</c:v>
                </c:pt>
                <c:pt idx="27">
                  <c:v>1956</c:v>
                </c:pt>
                <c:pt idx="28">
                  <c:v>1957</c:v>
                </c:pt>
                <c:pt idx="29">
                  <c:v>1958</c:v>
                </c:pt>
                <c:pt idx="30">
                  <c:v>1959</c:v>
                </c:pt>
                <c:pt idx="31">
                  <c:v>1960</c:v>
                </c:pt>
                <c:pt idx="32">
                  <c:v>1961</c:v>
                </c:pt>
                <c:pt idx="33">
                  <c:v>1962</c:v>
                </c:pt>
                <c:pt idx="34">
                  <c:v>1963</c:v>
                </c:pt>
                <c:pt idx="35">
                  <c:v>1964</c:v>
                </c:pt>
                <c:pt idx="36">
                  <c:v>1965</c:v>
                </c:pt>
                <c:pt idx="37">
                  <c:v>1966</c:v>
                </c:pt>
                <c:pt idx="38">
                  <c:v>1967</c:v>
                </c:pt>
                <c:pt idx="39">
                  <c:v>1968</c:v>
                </c:pt>
                <c:pt idx="40">
                  <c:v>1969</c:v>
                </c:pt>
                <c:pt idx="41">
                  <c:v>1970</c:v>
                </c:pt>
                <c:pt idx="42">
                  <c:v>1971</c:v>
                </c:pt>
                <c:pt idx="43">
                  <c:v>1972</c:v>
                </c:pt>
                <c:pt idx="44">
                  <c:v>1973</c:v>
                </c:pt>
                <c:pt idx="45">
                  <c:v>1974</c:v>
                </c:pt>
                <c:pt idx="46">
                  <c:v>1975</c:v>
                </c:pt>
                <c:pt idx="47">
                  <c:v>1976</c:v>
                </c:pt>
                <c:pt idx="48">
                  <c:v>1977</c:v>
                </c:pt>
                <c:pt idx="49">
                  <c:v>1978</c:v>
                </c:pt>
                <c:pt idx="50">
                  <c:v>1979</c:v>
                </c:pt>
                <c:pt idx="51">
                  <c:v>1980</c:v>
                </c:pt>
                <c:pt idx="52">
                  <c:v>1981</c:v>
                </c:pt>
                <c:pt idx="53">
                  <c:v>1982</c:v>
                </c:pt>
                <c:pt idx="54">
                  <c:v>1983</c:v>
                </c:pt>
                <c:pt idx="55">
                  <c:v>1984</c:v>
                </c:pt>
                <c:pt idx="56">
                  <c:v>1985</c:v>
                </c:pt>
                <c:pt idx="57">
                  <c:v>1986</c:v>
                </c:pt>
                <c:pt idx="58">
                  <c:v>1987</c:v>
                </c:pt>
                <c:pt idx="59">
                  <c:v>1988</c:v>
                </c:pt>
                <c:pt idx="60">
                  <c:v>1989</c:v>
                </c:pt>
                <c:pt idx="61">
                  <c:v>1990</c:v>
                </c:pt>
                <c:pt idx="62">
                  <c:v>1991</c:v>
                </c:pt>
                <c:pt idx="63">
                  <c:v>1992</c:v>
                </c:pt>
                <c:pt idx="64">
                  <c:v>1993</c:v>
                </c:pt>
                <c:pt idx="65">
                  <c:v>1994</c:v>
                </c:pt>
                <c:pt idx="66">
                  <c:v>1995</c:v>
                </c:pt>
                <c:pt idx="67">
                  <c:v>1996</c:v>
                </c:pt>
                <c:pt idx="68">
                  <c:v>1997</c:v>
                </c:pt>
                <c:pt idx="69">
                  <c:v>1998</c:v>
                </c:pt>
                <c:pt idx="70">
                  <c:v>1999</c:v>
                </c:pt>
                <c:pt idx="71">
                  <c:v>2000</c:v>
                </c:pt>
                <c:pt idx="72">
                  <c:v>2001</c:v>
                </c:pt>
                <c:pt idx="73">
                  <c:v>2002</c:v>
                </c:pt>
                <c:pt idx="74">
                  <c:v>2003</c:v>
                </c:pt>
                <c:pt idx="75">
                  <c:v>2004</c:v>
                </c:pt>
                <c:pt idx="76">
                  <c:v>2005</c:v>
                </c:pt>
                <c:pt idx="77">
                  <c:v>2006</c:v>
                </c:pt>
                <c:pt idx="78">
                  <c:v>2007</c:v>
                </c:pt>
                <c:pt idx="79">
                  <c:v>2008</c:v>
                </c:pt>
                <c:pt idx="80">
                  <c:v>2009</c:v>
                </c:pt>
                <c:pt idx="81">
                  <c:v>2010</c:v>
                </c:pt>
                <c:pt idx="82">
                  <c:v>2011</c:v>
                </c:pt>
                <c:pt idx="83">
                  <c:v>2012</c:v>
                </c:pt>
                <c:pt idx="84">
                  <c:v>2013</c:v>
                </c:pt>
                <c:pt idx="85">
                  <c:v>2014</c:v>
                </c:pt>
                <c:pt idx="86">
                  <c:v>2015</c:v>
                </c:pt>
                <c:pt idx="87">
                  <c:v>2016</c:v>
                </c:pt>
                <c:pt idx="88">
                  <c:v>2017</c:v>
                </c:pt>
              </c:strCache>
            </c:strRef>
          </c:cat>
          <c:val>
            <c:numRef>
              <c:f>'F4'!$H$42:$H$130</c:f>
              <c:numCache>
                <c:formatCode>General</c:formatCode>
                <c:ptCount val="89"/>
                <c:pt idx="0">
                  <c:v>2.9347867933813779E-2</c:v>
                </c:pt>
                <c:pt idx="1">
                  <c:v>3.4909076287727145E-2</c:v>
                </c:pt>
                <c:pt idx="2">
                  <c:v>4.7969885054557675E-2</c:v>
                </c:pt>
                <c:pt idx="3">
                  <c:v>6.3784231584670503E-2</c:v>
                </c:pt>
                <c:pt idx="4">
                  <c:v>0.10282958619461828</c:v>
                </c:pt>
                <c:pt idx="5">
                  <c:v>0.14101691041520215</c:v>
                </c:pt>
                <c:pt idx="6">
                  <c:v>0.1268324303782658</c:v>
                </c:pt>
                <c:pt idx="7">
                  <c:v>0.12154991582410529</c:v>
                </c:pt>
                <c:pt idx="8">
                  <c:v>7.3984618886533626E-2</c:v>
                </c:pt>
                <c:pt idx="9">
                  <c:v>0.12537310454223824</c:v>
                </c:pt>
                <c:pt idx="10">
                  <c:v>0.16190934885306116</c:v>
                </c:pt>
                <c:pt idx="11">
                  <c:v>0.14160590029153289</c:v>
                </c:pt>
                <c:pt idx="12">
                  <c:v>7.2561325473586208E-2</c:v>
                </c:pt>
                <c:pt idx="13">
                  <c:v>6.3622646117338616E-2</c:v>
                </c:pt>
                <c:pt idx="14">
                  <c:v>4.6551742280918275E-2</c:v>
                </c:pt>
                <c:pt idx="15">
                  <c:v>4.1981135300803822E-2</c:v>
                </c:pt>
                <c:pt idx="16">
                  <c:v>4.1555124763186957E-2</c:v>
                </c:pt>
                <c:pt idx="17">
                  <c:v>7.0715585272042761E-2</c:v>
                </c:pt>
                <c:pt idx="18">
                  <c:v>0.11006920442680977</c:v>
                </c:pt>
                <c:pt idx="19">
                  <c:v>8.0547401190194018E-2</c:v>
                </c:pt>
                <c:pt idx="20">
                  <c:v>7.5120391761932928E-2</c:v>
                </c:pt>
                <c:pt idx="21">
                  <c:v>7.2051087735996541E-2</c:v>
                </c:pt>
                <c:pt idx="22">
                  <c:v>7.1450984567186251E-2</c:v>
                </c:pt>
                <c:pt idx="23">
                  <c:v>0.10778450557906569</c:v>
                </c:pt>
                <c:pt idx="24">
                  <c:v>0.14539733940893171</c:v>
                </c:pt>
                <c:pt idx="25">
                  <c:v>0.117130953538608</c:v>
                </c:pt>
                <c:pt idx="26">
                  <c:v>0.1327214602700208</c:v>
                </c:pt>
                <c:pt idx="27">
                  <c:v>0.12947227143200907</c:v>
                </c:pt>
                <c:pt idx="28">
                  <c:v>9.8479528896746299E-2</c:v>
                </c:pt>
                <c:pt idx="29">
                  <c:v>0.12209117565352531</c:v>
                </c:pt>
                <c:pt idx="30">
                  <c:v>0.11459940851708825</c:v>
                </c:pt>
                <c:pt idx="31">
                  <c:v>0.22033258298625868</c:v>
                </c:pt>
                <c:pt idx="32">
                  <c:v>0.20450011941371074</c:v>
                </c:pt>
                <c:pt idx="33">
                  <c:v>0.18807178494129156</c:v>
                </c:pt>
                <c:pt idx="34">
                  <c:v>0.18622160781810185</c:v>
                </c:pt>
                <c:pt idx="35">
                  <c:v>0.22477349445981892</c:v>
                </c:pt>
                <c:pt idx="36">
                  <c:v>0.222676135673291</c:v>
                </c:pt>
                <c:pt idx="37">
                  <c:v>0.43895663394913204</c:v>
                </c:pt>
                <c:pt idx="38">
                  <c:v>0.52646567171849656</c:v>
                </c:pt>
                <c:pt idx="39">
                  <c:v>0.66905629603950578</c:v>
                </c:pt>
                <c:pt idx="40">
                  <c:v>0.69234358726030765</c:v>
                </c:pt>
                <c:pt idx="41">
                  <c:v>0.58809091698625315</c:v>
                </c:pt>
                <c:pt idx="42">
                  <c:v>0.61949644215831456</c:v>
                </c:pt>
                <c:pt idx="43">
                  <c:v>0.69500634341633472</c:v>
                </c:pt>
                <c:pt idx="44">
                  <c:v>0.62429321664066684</c:v>
                </c:pt>
                <c:pt idx="45">
                  <c:v>0.5344052188487256</c:v>
                </c:pt>
                <c:pt idx="46">
                  <c:v>0.54877371160306476</c:v>
                </c:pt>
                <c:pt idx="47">
                  <c:v>0.65233430267885739</c:v>
                </c:pt>
                <c:pt idx="48">
                  <c:v>0.67648582716855898</c:v>
                </c:pt>
                <c:pt idx="49">
                  <c:v>0.65378439319061388</c:v>
                </c:pt>
                <c:pt idx="50">
                  <c:v>0.61634591427757512</c:v>
                </c:pt>
                <c:pt idx="51">
                  <c:v>0.59068688785053958</c:v>
                </c:pt>
                <c:pt idx="52">
                  <c:v>0.55936552662234496</c:v>
                </c:pt>
                <c:pt idx="53">
                  <c:v>0.34539737274091709</c:v>
                </c:pt>
                <c:pt idx="54">
                  <c:v>0.2982977939009866</c:v>
                </c:pt>
                <c:pt idx="55">
                  <c:v>0.26390246915390192</c:v>
                </c:pt>
                <c:pt idx="56">
                  <c:v>0.28530672688015835</c:v>
                </c:pt>
                <c:pt idx="57">
                  <c:v>0.27577097930743144</c:v>
                </c:pt>
                <c:pt idx="58">
                  <c:v>0.2657114483003436</c:v>
                </c:pt>
                <c:pt idx="59">
                  <c:v>0.21891690960385315</c:v>
                </c:pt>
                <c:pt idx="60">
                  <c:v>0.21709287178421321</c:v>
                </c:pt>
                <c:pt idx="61">
                  <c:v>0.24678537524920274</c:v>
                </c:pt>
                <c:pt idx="62">
                  <c:v>0.22328372161631529</c:v>
                </c:pt>
                <c:pt idx="63">
                  <c:v>0.24111802023596543</c:v>
                </c:pt>
                <c:pt idx="64">
                  <c:v>0.23220198718109258</c:v>
                </c:pt>
                <c:pt idx="65">
                  <c:v>0.2224254921435857</c:v>
                </c:pt>
                <c:pt idx="66">
                  <c:v>0.19331626988973002</c:v>
                </c:pt>
                <c:pt idx="67">
                  <c:v>0.21898021819467237</c:v>
                </c:pt>
                <c:pt idx="68">
                  <c:v>0.18672565470348512</c:v>
                </c:pt>
                <c:pt idx="69">
                  <c:v>0.16982470958083956</c:v>
                </c:pt>
                <c:pt idx="70">
                  <c:v>0.1575189628757602</c:v>
                </c:pt>
                <c:pt idx="71">
                  <c:v>0.15602480097594743</c:v>
                </c:pt>
                <c:pt idx="72">
                  <c:v>0.15912066763328458</c:v>
                </c:pt>
                <c:pt idx="73">
                  <c:v>0.161753203675749</c:v>
                </c:pt>
                <c:pt idx="74">
                  <c:v>0.19674512064498337</c:v>
                </c:pt>
                <c:pt idx="75">
                  <c:v>0.21618031439152699</c:v>
                </c:pt>
                <c:pt idx="76">
                  <c:v>0.20638484571777566</c:v>
                </c:pt>
                <c:pt idx="77">
                  <c:v>0.1883712305320521</c:v>
                </c:pt>
                <c:pt idx="78">
                  <c:v>0.17286195707741125</c:v>
                </c:pt>
                <c:pt idx="79">
                  <c:v>0.16992281440073137</c:v>
                </c:pt>
                <c:pt idx="80">
                  <c:v>0.18087906617276539</c:v>
                </c:pt>
                <c:pt idx="81">
                  <c:v>0.17029588158298092</c:v>
                </c:pt>
                <c:pt idx="82">
                  <c:v>0.1649867572923166</c:v>
                </c:pt>
                <c:pt idx="83">
                  <c:v>0.1470680822599123</c:v>
                </c:pt>
                <c:pt idx="84">
                  <c:v>0.13735893903496621</c:v>
                </c:pt>
                <c:pt idx="85">
                  <c:v>0.13043657980583526</c:v>
                </c:pt>
                <c:pt idx="86">
                  <c:v>0.1267889276236121</c:v>
                </c:pt>
                <c:pt idx="87">
                  <c:v>0.1193612037659946</c:v>
                </c:pt>
                <c:pt idx="88">
                  <c:v>0.12090168545198086</c:v>
                </c:pt>
              </c:numCache>
            </c:numRef>
          </c:val>
        </c:ser>
        <c:dLbls>
          <c:showLegendKey val="0"/>
          <c:showVal val="0"/>
          <c:showCatName val="0"/>
          <c:showSerName val="0"/>
          <c:showPercent val="0"/>
          <c:showBubbleSize val="0"/>
        </c:dLbls>
        <c:axId val="266167296"/>
        <c:axId val="262196032"/>
      </c:areaChart>
      <c:lineChart>
        <c:grouping val="standard"/>
        <c:varyColors val="0"/>
        <c:ser>
          <c:idx val="6"/>
          <c:order val="6"/>
          <c:tx>
            <c:strRef>
              <c:f>'F4'!$I$41</c:f>
              <c:strCache>
                <c:ptCount val="1"/>
              </c:strCache>
            </c:strRef>
          </c:tx>
          <c:spPr>
            <a:ln>
              <a:noFill/>
            </a:ln>
          </c:spPr>
          <c:marker>
            <c:symbol val="none"/>
          </c:marker>
          <c:dLbls>
            <c:dLbl>
              <c:idx val="0"/>
              <c:numFmt formatCode="&quot;$&quot;#,##0.00_);[Red]\(&quot;$&quot;#,##0.00\)" sourceLinked="0"/>
              <c:spPr/>
              <c:txPr>
                <a:bodyPr/>
                <a:lstStyle/>
                <a:p>
                  <a:pPr>
                    <a:defRPr sz="1200" b="1" i="1" baseline="0">
                      <a:solidFill>
                        <a:schemeClr val="bg1"/>
                      </a:solidFill>
                    </a:defRPr>
                  </a:pPr>
                  <a:endParaRPr lang="en-US"/>
                </a:p>
              </c:txPr>
              <c:showLegendKey val="0"/>
              <c:showVal val="1"/>
              <c:showCatName val="0"/>
              <c:showSerName val="0"/>
              <c:showPercent val="0"/>
              <c:showBubbleSize val="0"/>
            </c:dLbl>
            <c:dLbl>
              <c:idx val="1"/>
              <c:delete val="1"/>
            </c:dLbl>
            <c:dLbl>
              <c:idx val="2"/>
              <c:delete val="1"/>
            </c:dLbl>
            <c:dLbl>
              <c:idx val="3"/>
              <c:delete val="1"/>
            </c:dLbl>
            <c:dLbl>
              <c:idx val="4"/>
              <c:delete val="1"/>
            </c:dLbl>
            <c:dLbl>
              <c:idx val="5"/>
              <c:dLblPos val="t"/>
              <c:showLegendKey val="0"/>
              <c:showVal val="1"/>
              <c:showCatName val="0"/>
              <c:showSerName val="0"/>
              <c:showPercent val="0"/>
              <c:showBubbleSize val="0"/>
            </c:dLbl>
            <c:dLbl>
              <c:idx val="6"/>
              <c:delete val="1"/>
            </c:dLbl>
            <c:dLbl>
              <c:idx val="7"/>
              <c:delete val="1"/>
            </c:dLbl>
            <c:dLbl>
              <c:idx val="8"/>
              <c:delete val="1"/>
            </c:dLbl>
            <c:dLbl>
              <c:idx val="9"/>
              <c:delete val="1"/>
            </c:dLbl>
            <c:dLbl>
              <c:idx val="10"/>
              <c:delete val="1"/>
            </c:dLbl>
            <c:dLbl>
              <c:idx val="11"/>
              <c:delete val="1"/>
            </c:dLbl>
            <c:dLbl>
              <c:idx val="12"/>
              <c:delete val="1"/>
            </c:dLbl>
            <c:dLbl>
              <c:idx val="13"/>
              <c:delete val="1"/>
            </c:dLbl>
            <c:dLbl>
              <c:idx val="14"/>
              <c:delete val="1"/>
            </c:dLbl>
            <c:dLbl>
              <c:idx val="15"/>
              <c:delete val="1"/>
            </c:dLbl>
            <c:dLbl>
              <c:idx val="16"/>
              <c:delete val="1"/>
            </c:dLbl>
            <c:dLbl>
              <c:idx val="17"/>
              <c:numFmt formatCode="&quot;$&quot;#,##0.00_);[Red]\(&quot;$&quot;#,##0.00\)" sourceLinked="0"/>
              <c:spPr/>
              <c:txPr>
                <a:bodyPr/>
                <a:lstStyle/>
                <a:p>
                  <a:pPr>
                    <a:defRPr sz="1200" b="1" i="1" baseline="0">
                      <a:solidFill>
                        <a:schemeClr val="bg1"/>
                      </a:solidFill>
                    </a:defRPr>
                  </a:pPr>
                  <a:endParaRPr lang="en-US"/>
                </a:p>
              </c:txPr>
              <c:dLblPos val="b"/>
              <c:showLegendKey val="0"/>
              <c:showVal val="1"/>
              <c:showCatName val="0"/>
              <c:showSerName val="0"/>
              <c:showPercent val="0"/>
              <c:showBubbleSize val="0"/>
            </c:dLbl>
            <c:dLbl>
              <c:idx val="18"/>
              <c:delete val="1"/>
            </c:dLbl>
            <c:dLbl>
              <c:idx val="19"/>
              <c:delete val="1"/>
            </c:dLbl>
            <c:dLbl>
              <c:idx val="20"/>
              <c:delete val="1"/>
            </c:dLbl>
            <c:dLbl>
              <c:idx val="21"/>
              <c:delete val="1"/>
            </c:dLbl>
            <c:dLbl>
              <c:idx val="22"/>
              <c:delete val="1"/>
            </c:dLbl>
            <c:dLbl>
              <c:idx val="23"/>
              <c:delete val="1"/>
            </c:dLbl>
            <c:dLbl>
              <c:idx val="24"/>
              <c:delete val="1"/>
            </c:dLbl>
            <c:dLbl>
              <c:idx val="25"/>
              <c:delete val="1"/>
            </c:dLbl>
            <c:dLbl>
              <c:idx val="26"/>
              <c:delete val="1"/>
            </c:dLbl>
            <c:dLbl>
              <c:idx val="27"/>
              <c:delete val="1"/>
            </c:dLbl>
            <c:dLbl>
              <c:idx val="28"/>
              <c:delete val="1"/>
            </c:dLbl>
            <c:dLbl>
              <c:idx val="29"/>
              <c:delete val="1"/>
            </c:dLbl>
            <c:dLbl>
              <c:idx val="30"/>
              <c:delete val="1"/>
            </c:dLbl>
            <c:dLbl>
              <c:idx val="31"/>
              <c:delete val="1"/>
            </c:dLbl>
            <c:dLbl>
              <c:idx val="32"/>
              <c:delete val="1"/>
            </c:dLbl>
            <c:dLbl>
              <c:idx val="33"/>
              <c:delete val="1"/>
            </c:dLbl>
            <c:dLbl>
              <c:idx val="34"/>
              <c:delete val="1"/>
            </c:dLbl>
            <c:dLbl>
              <c:idx val="35"/>
              <c:delete val="1"/>
            </c:dLbl>
            <c:dLbl>
              <c:idx val="36"/>
              <c:delete val="1"/>
            </c:dLbl>
            <c:dLbl>
              <c:idx val="37"/>
              <c:delete val="1"/>
            </c:dLbl>
            <c:dLbl>
              <c:idx val="38"/>
              <c:delete val="1"/>
            </c:dLbl>
            <c:dLbl>
              <c:idx val="39"/>
              <c:delete val="1"/>
            </c:dLbl>
            <c:dLbl>
              <c:idx val="40"/>
              <c:delete val="1"/>
            </c:dLbl>
            <c:dLbl>
              <c:idx val="41"/>
              <c:delete val="1"/>
            </c:dLbl>
            <c:dLbl>
              <c:idx val="42"/>
              <c:delete val="1"/>
            </c:dLbl>
            <c:dLbl>
              <c:idx val="43"/>
              <c:delete val="1"/>
            </c:dLbl>
            <c:dLbl>
              <c:idx val="44"/>
              <c:delete val="1"/>
            </c:dLbl>
            <c:dLbl>
              <c:idx val="45"/>
              <c:delete val="1"/>
            </c:dLbl>
            <c:dLbl>
              <c:idx val="46"/>
              <c:delete val="1"/>
            </c:dLbl>
            <c:dLbl>
              <c:idx val="47"/>
              <c:delete val="1"/>
            </c:dLbl>
            <c:dLbl>
              <c:idx val="48"/>
              <c:dLblPos val="t"/>
              <c:showLegendKey val="0"/>
              <c:showVal val="1"/>
              <c:showCatName val="0"/>
              <c:showSerName val="0"/>
              <c:showPercent val="0"/>
              <c:showBubbleSize val="0"/>
            </c:dLbl>
            <c:dLbl>
              <c:idx val="49"/>
              <c:delete val="1"/>
            </c:dLbl>
            <c:dLbl>
              <c:idx val="50"/>
              <c:delete val="1"/>
            </c:dLbl>
            <c:dLbl>
              <c:idx val="51"/>
              <c:delete val="1"/>
            </c:dLbl>
            <c:dLbl>
              <c:idx val="52"/>
              <c:delete val="1"/>
            </c:dLbl>
            <c:dLbl>
              <c:idx val="53"/>
              <c:delete val="1"/>
            </c:dLbl>
            <c:dLbl>
              <c:idx val="54"/>
              <c:delete val="1"/>
            </c:dLbl>
            <c:dLbl>
              <c:idx val="55"/>
              <c:delete val="1"/>
            </c:dLbl>
            <c:dLbl>
              <c:idx val="56"/>
              <c:delete val="1"/>
            </c:dLbl>
            <c:dLbl>
              <c:idx val="57"/>
              <c:delete val="1"/>
            </c:dLbl>
            <c:dLbl>
              <c:idx val="58"/>
              <c:delete val="1"/>
            </c:dLbl>
            <c:dLbl>
              <c:idx val="59"/>
              <c:delete val="1"/>
            </c:dLbl>
            <c:dLbl>
              <c:idx val="60"/>
              <c:delete val="1"/>
            </c:dLbl>
            <c:dLbl>
              <c:idx val="61"/>
              <c:delete val="1"/>
            </c:dLbl>
            <c:dLbl>
              <c:idx val="62"/>
              <c:delete val="1"/>
            </c:dLbl>
            <c:dLbl>
              <c:idx val="63"/>
              <c:delete val="1"/>
            </c:dLbl>
            <c:dLbl>
              <c:idx val="64"/>
              <c:delete val="1"/>
            </c:dLbl>
            <c:dLbl>
              <c:idx val="65"/>
              <c:dLblPos val="t"/>
              <c:showLegendKey val="0"/>
              <c:showVal val="1"/>
              <c:showCatName val="0"/>
              <c:showSerName val="0"/>
              <c:showPercent val="0"/>
              <c:showBubbleSize val="0"/>
            </c:dLbl>
            <c:dLbl>
              <c:idx val="66"/>
              <c:delete val="1"/>
            </c:dLbl>
            <c:dLbl>
              <c:idx val="67"/>
              <c:delete val="1"/>
            </c:dLbl>
            <c:dLbl>
              <c:idx val="68"/>
              <c:delete val="1"/>
            </c:dLbl>
            <c:dLbl>
              <c:idx val="69"/>
              <c:delete val="1"/>
            </c:dLbl>
            <c:dLbl>
              <c:idx val="70"/>
              <c:delete val="1"/>
            </c:dLbl>
            <c:dLbl>
              <c:idx val="71"/>
              <c:delete val="1"/>
            </c:dLbl>
            <c:dLbl>
              <c:idx val="72"/>
              <c:delete val="1"/>
            </c:dLbl>
            <c:dLbl>
              <c:idx val="73"/>
              <c:numFmt formatCode="&quot;$&quot;#,##0.00_);[Red]\(&quot;$&quot;#,##0.00\)" sourceLinked="0"/>
              <c:spPr/>
              <c:txPr>
                <a:bodyPr/>
                <a:lstStyle/>
                <a:p>
                  <a:pPr>
                    <a:defRPr sz="1200" b="1" i="1" baseline="0">
                      <a:solidFill>
                        <a:schemeClr val="bg1"/>
                      </a:solidFill>
                    </a:defRPr>
                  </a:pPr>
                  <a:endParaRPr lang="en-US"/>
                </a:p>
              </c:txPr>
              <c:dLblPos val="b"/>
              <c:showLegendKey val="0"/>
              <c:showVal val="1"/>
              <c:showCatName val="0"/>
              <c:showSerName val="0"/>
              <c:showPercent val="0"/>
              <c:showBubbleSize val="0"/>
            </c:dLbl>
            <c:dLbl>
              <c:idx val="74"/>
              <c:delete val="1"/>
            </c:dLbl>
            <c:dLbl>
              <c:idx val="75"/>
              <c:delete val="1"/>
            </c:dLbl>
            <c:dLbl>
              <c:idx val="76"/>
              <c:delete val="1"/>
            </c:dLbl>
            <c:dLbl>
              <c:idx val="77"/>
              <c:delete val="1"/>
            </c:dLbl>
            <c:dLbl>
              <c:idx val="78"/>
              <c:dLblPos val="t"/>
              <c:showLegendKey val="0"/>
              <c:showVal val="1"/>
              <c:showCatName val="0"/>
              <c:showSerName val="0"/>
              <c:showPercent val="0"/>
              <c:showBubbleSize val="0"/>
            </c:dLbl>
            <c:dLbl>
              <c:idx val="79"/>
              <c:delete val="1"/>
            </c:dLbl>
            <c:dLbl>
              <c:idx val="80"/>
              <c:delete val="1"/>
            </c:dLbl>
            <c:dLbl>
              <c:idx val="81"/>
              <c:delete val="1"/>
            </c:dLbl>
            <c:dLbl>
              <c:idx val="82"/>
              <c:delete val="1"/>
            </c:dLbl>
            <c:dLbl>
              <c:idx val="83"/>
              <c:delete val="1"/>
            </c:dLbl>
            <c:dLbl>
              <c:idx val="84"/>
              <c:delete val="1"/>
            </c:dLbl>
            <c:dLbl>
              <c:idx val="85"/>
              <c:delete val="1"/>
            </c:dLbl>
            <c:dLbl>
              <c:idx val="86"/>
              <c:delete val="1"/>
            </c:dLbl>
            <c:dLbl>
              <c:idx val="87"/>
              <c:delete val="1"/>
            </c:dLbl>
            <c:dLbl>
              <c:idx val="88"/>
              <c:dLblPos val="t"/>
              <c:showLegendKey val="0"/>
              <c:showVal val="1"/>
              <c:showCatName val="0"/>
              <c:showSerName val="0"/>
              <c:showPercent val="0"/>
              <c:showBubbleSize val="0"/>
            </c:dLbl>
            <c:numFmt formatCode="&quot;$&quot;#,##0.00_);[Red]\(&quot;$&quot;#,##0.00\)" sourceLinked="0"/>
            <c:txPr>
              <a:bodyPr/>
              <a:lstStyle/>
              <a:p>
                <a:pPr>
                  <a:defRPr sz="1200" b="1" i="1" baseline="0"/>
                </a:pPr>
                <a:endParaRPr lang="en-US"/>
              </a:p>
            </c:txPr>
            <c:showLegendKey val="0"/>
            <c:showVal val="1"/>
            <c:showCatName val="0"/>
            <c:showSerName val="0"/>
            <c:showPercent val="0"/>
            <c:showBubbleSize val="0"/>
            <c:showLeaderLines val="0"/>
          </c:dLbls>
          <c:cat>
            <c:strRef>
              <c:f>'F4'!$B$42:$B$130</c:f>
              <c:strCache>
                <c:ptCount val="89"/>
                <c:pt idx="0">
                  <c:v>1929</c:v>
                </c:pt>
                <c:pt idx="1">
                  <c:v>1930</c:v>
                </c:pt>
                <c:pt idx="2">
                  <c:v>1931</c:v>
                </c:pt>
                <c:pt idx="3">
                  <c:v>1932</c:v>
                </c:pt>
                <c:pt idx="4">
                  <c:v>1933</c:v>
                </c:pt>
                <c:pt idx="5">
                  <c:v>1934</c:v>
                </c:pt>
                <c:pt idx="6">
                  <c:v>1935</c:v>
                </c:pt>
                <c:pt idx="7">
                  <c:v>1936</c:v>
                </c:pt>
                <c:pt idx="8">
                  <c:v>1937</c:v>
                </c:pt>
                <c:pt idx="9">
                  <c:v>1938</c:v>
                </c:pt>
                <c:pt idx="10">
                  <c:v>1939h</c:v>
                </c:pt>
                <c:pt idx="11">
                  <c:v>1940</c:v>
                </c:pt>
                <c:pt idx="12">
                  <c:v>1941</c:v>
                </c:pt>
                <c:pt idx="13">
                  <c:v>1942</c:v>
                </c:pt>
                <c:pt idx="14">
                  <c:v>1943</c:v>
                </c:pt>
                <c:pt idx="15">
                  <c:v>1944</c:v>
                </c:pt>
                <c:pt idx="16">
                  <c:v>1945</c:v>
                </c:pt>
                <c:pt idx="17">
                  <c:v>1946</c:v>
                </c:pt>
                <c:pt idx="18">
                  <c:v>1947</c:v>
                </c:pt>
                <c:pt idx="19">
                  <c:v>1948</c:v>
                </c:pt>
                <c:pt idx="20">
                  <c:v>1949</c:v>
                </c:pt>
                <c:pt idx="21">
                  <c:v>1950</c:v>
                </c:pt>
                <c:pt idx="22">
                  <c:v>1951</c:v>
                </c:pt>
                <c:pt idx="23">
                  <c:v>1952</c:v>
                </c:pt>
                <c:pt idx="24">
                  <c:v>1953</c:v>
                </c:pt>
                <c:pt idx="25">
                  <c:v>1954</c:v>
                </c:pt>
                <c:pt idx="26">
                  <c:v>1955</c:v>
                </c:pt>
                <c:pt idx="27">
                  <c:v>1956</c:v>
                </c:pt>
                <c:pt idx="28">
                  <c:v>1957</c:v>
                </c:pt>
                <c:pt idx="29">
                  <c:v>1958</c:v>
                </c:pt>
                <c:pt idx="30">
                  <c:v>1959</c:v>
                </c:pt>
                <c:pt idx="31">
                  <c:v>1960</c:v>
                </c:pt>
                <c:pt idx="32">
                  <c:v>1961</c:v>
                </c:pt>
                <c:pt idx="33">
                  <c:v>1962</c:v>
                </c:pt>
                <c:pt idx="34">
                  <c:v>1963</c:v>
                </c:pt>
                <c:pt idx="35">
                  <c:v>1964</c:v>
                </c:pt>
                <c:pt idx="36">
                  <c:v>1965</c:v>
                </c:pt>
                <c:pt idx="37">
                  <c:v>1966</c:v>
                </c:pt>
                <c:pt idx="38">
                  <c:v>1967</c:v>
                </c:pt>
                <c:pt idx="39">
                  <c:v>1968</c:v>
                </c:pt>
                <c:pt idx="40">
                  <c:v>1969</c:v>
                </c:pt>
                <c:pt idx="41">
                  <c:v>1970</c:v>
                </c:pt>
                <c:pt idx="42">
                  <c:v>1971</c:v>
                </c:pt>
                <c:pt idx="43">
                  <c:v>1972</c:v>
                </c:pt>
                <c:pt idx="44">
                  <c:v>1973</c:v>
                </c:pt>
                <c:pt idx="45">
                  <c:v>1974</c:v>
                </c:pt>
                <c:pt idx="46">
                  <c:v>1975</c:v>
                </c:pt>
                <c:pt idx="47">
                  <c:v>1976</c:v>
                </c:pt>
                <c:pt idx="48">
                  <c:v>1977</c:v>
                </c:pt>
                <c:pt idx="49">
                  <c:v>1978</c:v>
                </c:pt>
                <c:pt idx="50">
                  <c:v>1979</c:v>
                </c:pt>
                <c:pt idx="51">
                  <c:v>1980</c:v>
                </c:pt>
                <c:pt idx="52">
                  <c:v>1981</c:v>
                </c:pt>
                <c:pt idx="53">
                  <c:v>1982</c:v>
                </c:pt>
                <c:pt idx="54">
                  <c:v>1983</c:v>
                </c:pt>
                <c:pt idx="55">
                  <c:v>1984</c:v>
                </c:pt>
                <c:pt idx="56">
                  <c:v>1985</c:v>
                </c:pt>
                <c:pt idx="57">
                  <c:v>1986</c:v>
                </c:pt>
                <c:pt idx="58">
                  <c:v>1987</c:v>
                </c:pt>
                <c:pt idx="59">
                  <c:v>1988</c:v>
                </c:pt>
                <c:pt idx="60">
                  <c:v>1989</c:v>
                </c:pt>
                <c:pt idx="61">
                  <c:v>1990</c:v>
                </c:pt>
                <c:pt idx="62">
                  <c:v>1991</c:v>
                </c:pt>
                <c:pt idx="63">
                  <c:v>1992</c:v>
                </c:pt>
                <c:pt idx="64">
                  <c:v>1993</c:v>
                </c:pt>
                <c:pt idx="65">
                  <c:v>1994</c:v>
                </c:pt>
                <c:pt idx="66">
                  <c:v>1995</c:v>
                </c:pt>
                <c:pt idx="67">
                  <c:v>1996</c:v>
                </c:pt>
                <c:pt idx="68">
                  <c:v>1997</c:v>
                </c:pt>
                <c:pt idx="69">
                  <c:v>1998</c:v>
                </c:pt>
                <c:pt idx="70">
                  <c:v>1999</c:v>
                </c:pt>
                <c:pt idx="71">
                  <c:v>2000</c:v>
                </c:pt>
                <c:pt idx="72">
                  <c:v>2001</c:v>
                </c:pt>
                <c:pt idx="73">
                  <c:v>2002</c:v>
                </c:pt>
                <c:pt idx="74">
                  <c:v>2003</c:v>
                </c:pt>
                <c:pt idx="75">
                  <c:v>2004</c:v>
                </c:pt>
                <c:pt idx="76">
                  <c:v>2005</c:v>
                </c:pt>
                <c:pt idx="77">
                  <c:v>2006</c:v>
                </c:pt>
                <c:pt idx="78">
                  <c:v>2007</c:v>
                </c:pt>
                <c:pt idx="79">
                  <c:v>2008</c:v>
                </c:pt>
                <c:pt idx="80">
                  <c:v>2009</c:v>
                </c:pt>
                <c:pt idx="81">
                  <c:v>2010</c:v>
                </c:pt>
                <c:pt idx="82">
                  <c:v>2011</c:v>
                </c:pt>
                <c:pt idx="83">
                  <c:v>2012</c:v>
                </c:pt>
                <c:pt idx="84">
                  <c:v>2013</c:v>
                </c:pt>
                <c:pt idx="85">
                  <c:v>2014</c:v>
                </c:pt>
                <c:pt idx="86">
                  <c:v>2015</c:v>
                </c:pt>
                <c:pt idx="87">
                  <c:v>2016</c:v>
                </c:pt>
                <c:pt idx="88">
                  <c:v>2017</c:v>
                </c:pt>
              </c:strCache>
            </c:strRef>
          </c:cat>
          <c:val>
            <c:numRef>
              <c:f>'F4'!$I$42:$I$130</c:f>
              <c:numCache>
                <c:formatCode>General</c:formatCode>
                <c:ptCount val="89"/>
                <c:pt idx="0">
                  <c:v>3.2238676926647933</c:v>
                </c:pt>
                <c:pt idx="5">
                  <c:v>5.5728752731158808</c:v>
                </c:pt>
                <c:pt idx="17">
                  <c:v>2.9481458746494891</c:v>
                </c:pt>
                <c:pt idx="48">
                  <c:v>7.37588118337659</c:v>
                </c:pt>
                <c:pt idx="65">
                  <c:v>6.7999174105632996</c:v>
                </c:pt>
                <c:pt idx="73">
                  <c:v>5.142918072619131</c:v>
                </c:pt>
                <c:pt idx="78">
                  <c:v>6.9090247341284678</c:v>
                </c:pt>
                <c:pt idx="88">
                  <c:v>6.5396884369612645</c:v>
                </c:pt>
              </c:numCache>
            </c:numRef>
          </c:val>
          <c:smooth val="0"/>
        </c:ser>
        <c:dLbls>
          <c:showLegendKey val="0"/>
          <c:showVal val="0"/>
          <c:showCatName val="0"/>
          <c:showSerName val="0"/>
          <c:showPercent val="0"/>
          <c:showBubbleSize val="0"/>
        </c:dLbls>
        <c:marker val="1"/>
        <c:smooth val="0"/>
        <c:axId val="266167296"/>
        <c:axId val="262196032"/>
      </c:lineChart>
      <c:catAx>
        <c:axId val="266167296"/>
        <c:scaling>
          <c:orientation val="minMax"/>
        </c:scaling>
        <c:delete val="0"/>
        <c:axPos val="b"/>
        <c:title>
          <c:tx>
            <c:rich>
              <a:bodyPr/>
              <a:lstStyle/>
              <a:p>
                <a:pPr>
                  <a:defRPr/>
                </a:pPr>
                <a:r>
                  <a:rPr lang="en-US" sz="1000" b="1" i="0" baseline="0"/>
                  <a:t>Fiscal Year</a:t>
                </a:r>
              </a:p>
            </c:rich>
          </c:tx>
          <c:overlay val="0"/>
        </c:title>
        <c:numFmt formatCode="General" sourceLinked="1"/>
        <c:majorTickMark val="none"/>
        <c:minorTickMark val="none"/>
        <c:tickLblPos val="nextTo"/>
        <c:crossAx val="262196032"/>
        <c:crosses val="autoZero"/>
        <c:auto val="1"/>
        <c:lblAlgn val="ctr"/>
        <c:lblOffset val="100"/>
        <c:tickLblSkip val="4"/>
        <c:noMultiLvlLbl val="0"/>
      </c:catAx>
      <c:valAx>
        <c:axId val="262196032"/>
        <c:scaling>
          <c:orientation val="minMax"/>
          <c:max val="7.5"/>
          <c:min val="0"/>
        </c:scaling>
        <c:delete val="0"/>
        <c:axPos val="l"/>
        <c:majorGridlines/>
        <c:title>
          <c:tx>
            <c:rich>
              <a:bodyPr rot="-5400000" vert="horz"/>
              <a:lstStyle/>
              <a:p>
                <a:pPr>
                  <a:defRPr sz="900" b="1" i="1" baseline="0"/>
                </a:pPr>
                <a:r>
                  <a:rPr lang="en-US" sz="900" b="1" i="1" baseline="0"/>
                  <a:t>Taxes per $100 GTR</a:t>
                </a:r>
              </a:p>
              <a:p>
                <a:pPr>
                  <a:defRPr sz="900" b="1" i="1" baseline="0"/>
                </a:pPr>
                <a:endParaRPr lang="en-US" sz="900" b="1" i="1" baseline="0"/>
              </a:p>
            </c:rich>
          </c:tx>
          <c:layout>
            <c:manualLayout>
              <c:xMode val="edge"/>
              <c:yMode val="edge"/>
              <c:x val="2.1225274150928262E-2"/>
              <c:y val="0.37040281285594018"/>
            </c:manualLayout>
          </c:layout>
          <c:overlay val="0"/>
        </c:title>
        <c:numFmt formatCode="&quot;$&quot;#,##0.00" sourceLinked="0"/>
        <c:majorTickMark val="none"/>
        <c:minorTickMark val="none"/>
        <c:tickLblPos val="nextTo"/>
        <c:spPr>
          <a:ln w="9525">
            <a:noFill/>
          </a:ln>
        </c:spPr>
        <c:txPr>
          <a:bodyPr/>
          <a:lstStyle/>
          <a:p>
            <a:pPr>
              <a:defRPr b="0" i="0" baseline="0"/>
            </a:pPr>
            <a:endParaRPr lang="en-US"/>
          </a:p>
        </c:txPr>
        <c:crossAx val="266167296"/>
        <c:crosses val="autoZero"/>
        <c:crossBetween val="midCat"/>
        <c:majorUnit val="0.5"/>
      </c:valAx>
    </c:plotArea>
    <c:legend>
      <c:legendPos val="b"/>
      <c:overlay val="0"/>
      <c:txPr>
        <a:bodyPr/>
        <a:lstStyle/>
        <a:p>
          <a:pPr>
            <a:defRPr sz="1000" b="1" i="0" baseline="0"/>
          </a:pPr>
          <a:endParaRPr lang="en-US"/>
        </a:p>
      </c:txPr>
    </c:legend>
    <c:plotVisOnly val="1"/>
    <c:dispBlanksAs val="zero"/>
    <c:showDLblsOverMax val="0"/>
  </c:chart>
  <c:txPr>
    <a:bodyPr/>
    <a:lstStyle/>
    <a:p>
      <a:pPr>
        <a:defRPr sz="800" i="1"/>
      </a:pPr>
      <a:endParaRPr lang="en-US"/>
    </a:p>
  </c:txPr>
  <c:printSettings>
    <c:headerFooter/>
    <c:pageMargins b="0.75000000000000822" l="0.70000000000000095" r="0.70000000000000095" t="0.75000000000000822" header="0.30000000000000032" footer="0.30000000000000032"/>
    <c:pageSetup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en-US" sz="1400" baseline="0"/>
              <a:t> State and Local Tax Effort in New York City by Level of Government</a:t>
            </a:r>
          </a:p>
          <a:p>
            <a:pPr>
              <a:defRPr sz="1100"/>
            </a:pPr>
            <a:r>
              <a:rPr lang="en-US" sz="1100" b="1" i="1" baseline="0"/>
              <a:t>Non-exported taxes per $100 GTR since 1966</a:t>
            </a:r>
          </a:p>
        </c:rich>
      </c:tx>
      <c:overlay val="0"/>
    </c:title>
    <c:autoTitleDeleted val="0"/>
    <c:plotArea>
      <c:layout/>
      <c:areaChart>
        <c:grouping val="stacked"/>
        <c:varyColors val="0"/>
        <c:ser>
          <c:idx val="2"/>
          <c:order val="0"/>
          <c:tx>
            <c:strRef>
              <c:f>'F5'!$C$43</c:f>
              <c:strCache>
                <c:ptCount val="1"/>
                <c:pt idx="0">
                  <c:v>City</c:v>
                </c:pt>
              </c:strCache>
            </c:strRef>
          </c:tx>
          <c:spPr>
            <a:solidFill>
              <a:schemeClr val="accent1"/>
            </a:solidFill>
            <a:ln w="25400">
              <a:noFill/>
            </a:ln>
          </c:spPr>
          <c:cat>
            <c:numRef>
              <c:f>'F5'!$B$44:$B$95</c:f>
              <c:numCache>
                <c:formatCode>General</c:formatCode>
                <c:ptCount val="52"/>
                <c:pt idx="0">
                  <c:v>1966</c:v>
                </c:pt>
                <c:pt idx="1">
                  <c:v>1967</c:v>
                </c:pt>
                <c:pt idx="2">
                  <c:v>1968</c:v>
                </c:pt>
                <c:pt idx="3">
                  <c:v>1969</c:v>
                </c:pt>
                <c:pt idx="4">
                  <c:v>1970</c:v>
                </c:pt>
                <c:pt idx="5">
                  <c:v>1971</c:v>
                </c:pt>
                <c:pt idx="6">
                  <c:v>1972</c:v>
                </c:pt>
                <c:pt idx="7">
                  <c:v>1973</c:v>
                </c:pt>
                <c:pt idx="8">
                  <c:v>1974</c:v>
                </c:pt>
                <c:pt idx="9">
                  <c:v>1975</c:v>
                </c:pt>
                <c:pt idx="10">
                  <c:v>1976</c:v>
                </c:pt>
                <c:pt idx="11">
                  <c:v>1977</c:v>
                </c:pt>
                <c:pt idx="12">
                  <c:v>1978</c:v>
                </c:pt>
                <c:pt idx="13">
                  <c:v>1979</c:v>
                </c:pt>
                <c:pt idx="14">
                  <c:v>1980</c:v>
                </c:pt>
                <c:pt idx="15">
                  <c:v>1981</c:v>
                </c:pt>
                <c:pt idx="16">
                  <c:v>1982</c:v>
                </c:pt>
                <c:pt idx="17">
                  <c:v>1983</c:v>
                </c:pt>
                <c:pt idx="18">
                  <c:v>1984</c:v>
                </c:pt>
                <c:pt idx="19">
                  <c:v>1985</c:v>
                </c:pt>
                <c:pt idx="20">
                  <c:v>1986</c:v>
                </c:pt>
                <c:pt idx="21">
                  <c:v>1987</c:v>
                </c:pt>
                <c:pt idx="22">
                  <c:v>1988</c:v>
                </c:pt>
                <c:pt idx="23">
                  <c:v>1989</c:v>
                </c:pt>
                <c:pt idx="24">
                  <c:v>1990</c:v>
                </c:pt>
                <c:pt idx="25">
                  <c:v>1991</c:v>
                </c:pt>
                <c:pt idx="26">
                  <c:v>1992</c:v>
                </c:pt>
                <c:pt idx="27">
                  <c:v>1993</c:v>
                </c:pt>
                <c:pt idx="28">
                  <c:v>1994</c:v>
                </c:pt>
                <c:pt idx="29">
                  <c:v>1995</c:v>
                </c:pt>
                <c:pt idx="30">
                  <c:v>1996</c:v>
                </c:pt>
                <c:pt idx="31">
                  <c:v>1997</c:v>
                </c:pt>
                <c:pt idx="32">
                  <c:v>1998</c:v>
                </c:pt>
                <c:pt idx="33">
                  <c:v>1999</c:v>
                </c:pt>
                <c:pt idx="34">
                  <c:v>2000</c:v>
                </c:pt>
                <c:pt idx="35">
                  <c:v>2001</c:v>
                </c:pt>
                <c:pt idx="36">
                  <c:v>2002</c:v>
                </c:pt>
                <c:pt idx="37">
                  <c:v>2003</c:v>
                </c:pt>
                <c:pt idx="38">
                  <c:v>2004</c:v>
                </c:pt>
                <c:pt idx="39">
                  <c:v>2005</c:v>
                </c:pt>
                <c:pt idx="40">
                  <c:v>2006</c:v>
                </c:pt>
                <c:pt idx="41">
                  <c:v>2007</c:v>
                </c:pt>
                <c:pt idx="42">
                  <c:v>2008</c:v>
                </c:pt>
                <c:pt idx="43">
                  <c:v>2009</c:v>
                </c:pt>
                <c:pt idx="44">
                  <c:v>2010</c:v>
                </c:pt>
                <c:pt idx="45">
                  <c:v>2011</c:v>
                </c:pt>
                <c:pt idx="46">
                  <c:v>2012</c:v>
                </c:pt>
                <c:pt idx="47">
                  <c:v>2013</c:v>
                </c:pt>
                <c:pt idx="48">
                  <c:v>2014</c:v>
                </c:pt>
                <c:pt idx="49">
                  <c:v>2015</c:v>
                </c:pt>
                <c:pt idx="50">
                  <c:v>2016</c:v>
                </c:pt>
                <c:pt idx="51">
                  <c:v>2017</c:v>
                </c:pt>
              </c:numCache>
            </c:numRef>
          </c:cat>
          <c:val>
            <c:numRef>
              <c:f>'F5'!$C$44:$C$95</c:f>
              <c:numCache>
                <c:formatCode>General</c:formatCode>
                <c:ptCount val="52"/>
                <c:pt idx="0">
                  <c:v>4.7818671109006488</c:v>
                </c:pt>
                <c:pt idx="1">
                  <c:v>5.1309370582300016</c:v>
                </c:pt>
                <c:pt idx="2">
                  <c:v>5.4165420254503927</c:v>
                </c:pt>
                <c:pt idx="3">
                  <c:v>5.5380123261770509</c:v>
                </c:pt>
                <c:pt idx="4">
                  <c:v>5.4979134107043022</c:v>
                </c:pt>
                <c:pt idx="5">
                  <c:v>5.6198404363934689</c:v>
                </c:pt>
                <c:pt idx="6">
                  <c:v>6.279639496292881</c:v>
                </c:pt>
                <c:pt idx="7">
                  <c:v>6.3670115213980818</c:v>
                </c:pt>
                <c:pt idx="8">
                  <c:v>6.2623003928877301</c:v>
                </c:pt>
                <c:pt idx="9">
                  <c:v>6.5430663807455076</c:v>
                </c:pt>
                <c:pt idx="10">
                  <c:v>7.2172718041365078</c:v>
                </c:pt>
                <c:pt idx="11">
                  <c:v>7.37588118337659</c:v>
                </c:pt>
                <c:pt idx="12">
                  <c:v>6.7841382081418935</c:v>
                </c:pt>
                <c:pt idx="13">
                  <c:v>6.2328179995935189</c:v>
                </c:pt>
                <c:pt idx="14">
                  <c:v>6.3010466695495797</c:v>
                </c:pt>
                <c:pt idx="15">
                  <c:v>6.2822476181369238</c:v>
                </c:pt>
                <c:pt idx="16">
                  <c:v>6.0173513255974695</c:v>
                </c:pt>
                <c:pt idx="17">
                  <c:v>5.8622084061288593</c:v>
                </c:pt>
                <c:pt idx="18">
                  <c:v>5.85913642384621</c:v>
                </c:pt>
                <c:pt idx="19">
                  <c:v>5.9277791199810954</c:v>
                </c:pt>
                <c:pt idx="20">
                  <c:v>5.9232687986116721</c:v>
                </c:pt>
                <c:pt idx="21">
                  <c:v>6.2761419297303753</c:v>
                </c:pt>
                <c:pt idx="22">
                  <c:v>6.0508417887329458</c:v>
                </c:pt>
                <c:pt idx="23">
                  <c:v>6.1217967763918626</c:v>
                </c:pt>
                <c:pt idx="24">
                  <c:v>6.0971778495082596</c:v>
                </c:pt>
                <c:pt idx="25">
                  <c:v>6.3342075145222001</c:v>
                </c:pt>
                <c:pt idx="26">
                  <c:v>6.6810793831848878</c:v>
                </c:pt>
                <c:pt idx="27">
                  <c:v>6.7291639537153074</c:v>
                </c:pt>
                <c:pt idx="28">
                  <c:v>6.7999174105632996</c:v>
                </c:pt>
                <c:pt idx="29">
                  <c:v>6.3242217502959068</c:v>
                </c:pt>
                <c:pt idx="30">
                  <c:v>5.9776634444902488</c:v>
                </c:pt>
                <c:pt idx="31">
                  <c:v>5.8203445738102548</c:v>
                </c:pt>
                <c:pt idx="32">
                  <c:v>5.7854457574792413</c:v>
                </c:pt>
                <c:pt idx="33">
                  <c:v>5.7501064429928057</c:v>
                </c:pt>
                <c:pt idx="34">
                  <c:v>5.7687968031841823</c:v>
                </c:pt>
                <c:pt idx="35">
                  <c:v>5.6692646679173251</c:v>
                </c:pt>
                <c:pt idx="36">
                  <c:v>5.142918072619131</c:v>
                </c:pt>
                <c:pt idx="37">
                  <c:v>5.573689890600515</c:v>
                </c:pt>
                <c:pt idx="38">
                  <c:v>6.4281239489207067</c:v>
                </c:pt>
                <c:pt idx="39">
                  <c:v>6.5822959799213292</c:v>
                </c:pt>
                <c:pt idx="40">
                  <c:v>6.6561242881027436</c:v>
                </c:pt>
                <c:pt idx="41">
                  <c:v>6.9090247341284687</c:v>
                </c:pt>
                <c:pt idx="42">
                  <c:v>6.8812299187074908</c:v>
                </c:pt>
                <c:pt idx="43">
                  <c:v>6.5716482735989068</c:v>
                </c:pt>
                <c:pt idx="44">
                  <c:v>6.4130650380679386</c:v>
                </c:pt>
                <c:pt idx="45">
                  <c:v>6.5658923241152687</c:v>
                </c:pt>
                <c:pt idx="46">
                  <c:v>6.3608464784121095</c:v>
                </c:pt>
                <c:pt idx="47">
                  <c:v>6.4841094980006693</c:v>
                </c:pt>
                <c:pt idx="48">
                  <c:v>6.5043807700979475</c:v>
                </c:pt>
                <c:pt idx="49">
                  <c:v>6.6619419393694477</c:v>
                </c:pt>
                <c:pt idx="50">
                  <c:v>6.6533253852393965</c:v>
                </c:pt>
                <c:pt idx="51">
                  <c:v>6.5396884369612645</c:v>
                </c:pt>
              </c:numCache>
            </c:numRef>
          </c:val>
        </c:ser>
        <c:ser>
          <c:idx val="1"/>
          <c:order val="1"/>
          <c:tx>
            <c:strRef>
              <c:f>'F5'!$D$43</c:f>
              <c:strCache>
                <c:ptCount val="1"/>
                <c:pt idx="0">
                  <c:v>Transit District</c:v>
                </c:pt>
              </c:strCache>
            </c:strRef>
          </c:tx>
          <c:spPr>
            <a:solidFill>
              <a:srgbClr val="892FA1"/>
            </a:solidFill>
            <a:ln w="25400">
              <a:noFill/>
            </a:ln>
          </c:spPr>
          <c:cat>
            <c:numRef>
              <c:f>'F5'!$B$44:$B$95</c:f>
              <c:numCache>
                <c:formatCode>General</c:formatCode>
                <c:ptCount val="52"/>
                <c:pt idx="0">
                  <c:v>1966</c:v>
                </c:pt>
                <c:pt idx="1">
                  <c:v>1967</c:v>
                </c:pt>
                <c:pt idx="2">
                  <c:v>1968</c:v>
                </c:pt>
                <c:pt idx="3">
                  <c:v>1969</c:v>
                </c:pt>
                <c:pt idx="4">
                  <c:v>1970</c:v>
                </c:pt>
                <c:pt idx="5">
                  <c:v>1971</c:v>
                </c:pt>
                <c:pt idx="6">
                  <c:v>1972</c:v>
                </c:pt>
                <c:pt idx="7">
                  <c:v>1973</c:v>
                </c:pt>
                <c:pt idx="8">
                  <c:v>1974</c:v>
                </c:pt>
                <c:pt idx="9">
                  <c:v>1975</c:v>
                </c:pt>
                <c:pt idx="10">
                  <c:v>1976</c:v>
                </c:pt>
                <c:pt idx="11">
                  <c:v>1977</c:v>
                </c:pt>
                <c:pt idx="12">
                  <c:v>1978</c:v>
                </c:pt>
                <c:pt idx="13">
                  <c:v>1979</c:v>
                </c:pt>
                <c:pt idx="14">
                  <c:v>1980</c:v>
                </c:pt>
                <c:pt idx="15">
                  <c:v>1981</c:v>
                </c:pt>
                <c:pt idx="16">
                  <c:v>1982</c:v>
                </c:pt>
                <c:pt idx="17">
                  <c:v>1983</c:v>
                </c:pt>
                <c:pt idx="18">
                  <c:v>1984</c:v>
                </c:pt>
                <c:pt idx="19">
                  <c:v>1985</c:v>
                </c:pt>
                <c:pt idx="20">
                  <c:v>1986</c:v>
                </c:pt>
                <c:pt idx="21">
                  <c:v>1987</c:v>
                </c:pt>
                <c:pt idx="22">
                  <c:v>1988</c:v>
                </c:pt>
                <c:pt idx="23">
                  <c:v>1989</c:v>
                </c:pt>
                <c:pt idx="24">
                  <c:v>1990</c:v>
                </c:pt>
                <c:pt idx="25">
                  <c:v>1991</c:v>
                </c:pt>
                <c:pt idx="26">
                  <c:v>1992</c:v>
                </c:pt>
                <c:pt idx="27">
                  <c:v>1993</c:v>
                </c:pt>
                <c:pt idx="28">
                  <c:v>1994</c:v>
                </c:pt>
                <c:pt idx="29">
                  <c:v>1995</c:v>
                </c:pt>
                <c:pt idx="30">
                  <c:v>1996</c:v>
                </c:pt>
                <c:pt idx="31">
                  <c:v>1997</c:v>
                </c:pt>
                <c:pt idx="32">
                  <c:v>1998</c:v>
                </c:pt>
                <c:pt idx="33">
                  <c:v>1999</c:v>
                </c:pt>
                <c:pt idx="34">
                  <c:v>2000</c:v>
                </c:pt>
                <c:pt idx="35">
                  <c:v>2001</c:v>
                </c:pt>
                <c:pt idx="36">
                  <c:v>2002</c:v>
                </c:pt>
                <c:pt idx="37">
                  <c:v>2003</c:v>
                </c:pt>
                <c:pt idx="38">
                  <c:v>2004</c:v>
                </c:pt>
                <c:pt idx="39">
                  <c:v>2005</c:v>
                </c:pt>
                <c:pt idx="40">
                  <c:v>2006</c:v>
                </c:pt>
                <c:pt idx="41">
                  <c:v>2007</c:v>
                </c:pt>
                <c:pt idx="42">
                  <c:v>2008</c:v>
                </c:pt>
                <c:pt idx="43">
                  <c:v>2009</c:v>
                </c:pt>
                <c:pt idx="44">
                  <c:v>2010</c:v>
                </c:pt>
                <c:pt idx="45">
                  <c:v>2011</c:v>
                </c:pt>
                <c:pt idx="46">
                  <c:v>2012</c:v>
                </c:pt>
                <c:pt idx="47">
                  <c:v>2013</c:v>
                </c:pt>
                <c:pt idx="48">
                  <c:v>2014</c:v>
                </c:pt>
                <c:pt idx="49">
                  <c:v>2015</c:v>
                </c:pt>
                <c:pt idx="50">
                  <c:v>2016</c:v>
                </c:pt>
                <c:pt idx="51">
                  <c:v>2017</c:v>
                </c:pt>
              </c:numCache>
            </c:numRef>
          </c:cat>
          <c:val>
            <c:numRef>
              <c:f>'F5'!$D$44:$D$95</c:f>
              <c:numCache>
                <c:formatCode>General</c:formatCode>
                <c:ptCount val="52"/>
                <c:pt idx="0">
                  <c:v>0</c:v>
                </c:pt>
                <c:pt idx="1">
                  <c:v>0</c:v>
                </c:pt>
                <c:pt idx="2">
                  <c:v>0</c:v>
                </c:pt>
                <c:pt idx="3">
                  <c:v>0</c:v>
                </c:pt>
                <c:pt idx="4">
                  <c:v>5.3136623532627847E-3</c:v>
                </c:pt>
                <c:pt idx="5">
                  <c:v>9.0732723565881759E-3</c:v>
                </c:pt>
                <c:pt idx="6">
                  <c:v>1.1878918457404138E-2</c:v>
                </c:pt>
                <c:pt idx="7">
                  <c:v>1.0857463454193375E-2</c:v>
                </c:pt>
                <c:pt idx="8">
                  <c:v>9.7513122043357738E-3</c:v>
                </c:pt>
                <c:pt idx="9">
                  <c:v>6.8710606092394723E-3</c:v>
                </c:pt>
                <c:pt idx="10">
                  <c:v>4.5687662990444898E-3</c:v>
                </c:pt>
                <c:pt idx="11">
                  <c:v>4.5838276662619106E-3</c:v>
                </c:pt>
                <c:pt idx="12">
                  <c:v>5.388134398577442E-3</c:v>
                </c:pt>
                <c:pt idx="13">
                  <c:v>6.6713726838077718E-3</c:v>
                </c:pt>
                <c:pt idx="14">
                  <c:v>7.0073743727584814E-3</c:v>
                </c:pt>
                <c:pt idx="15">
                  <c:v>7.0843565928714169E-3</c:v>
                </c:pt>
                <c:pt idx="16">
                  <c:v>4.8591851914773103E-2</c:v>
                </c:pt>
                <c:pt idx="17">
                  <c:v>0.16527867129544238</c:v>
                </c:pt>
                <c:pt idx="18">
                  <c:v>0.23755321327922937</c:v>
                </c:pt>
                <c:pt idx="19">
                  <c:v>0.2503222925952478</c:v>
                </c:pt>
                <c:pt idx="20">
                  <c:v>0.26764430248304688</c:v>
                </c:pt>
                <c:pt idx="21">
                  <c:v>0.30283804781739626</c:v>
                </c:pt>
                <c:pt idx="22">
                  <c:v>0.2717257224798057</c:v>
                </c:pt>
                <c:pt idx="23">
                  <c:v>0.24454729623569915</c:v>
                </c:pt>
                <c:pt idx="24">
                  <c:v>0.21490724043053516</c:v>
                </c:pt>
                <c:pt idx="25">
                  <c:v>0.19322574932649655</c:v>
                </c:pt>
                <c:pt idx="26">
                  <c:v>0.24669354503325885</c:v>
                </c:pt>
                <c:pt idx="27">
                  <c:v>0.2219928392855397</c:v>
                </c:pt>
                <c:pt idx="28">
                  <c:v>0.23376691639427116</c:v>
                </c:pt>
                <c:pt idx="29">
                  <c:v>0.19680596819995938</c:v>
                </c:pt>
                <c:pt idx="30">
                  <c:v>0.22443966364206266</c:v>
                </c:pt>
                <c:pt idx="31">
                  <c:v>0.12882206750768932</c:v>
                </c:pt>
                <c:pt idx="32">
                  <c:v>0.2233503104165683</c:v>
                </c:pt>
                <c:pt idx="33">
                  <c:v>0.24042254724430542</c:v>
                </c:pt>
                <c:pt idx="34">
                  <c:v>0.24648271525488452</c:v>
                </c:pt>
                <c:pt idx="35">
                  <c:v>0.22766785640730619</c:v>
                </c:pt>
                <c:pt idx="36">
                  <c:v>0.19071091492677741</c:v>
                </c:pt>
                <c:pt idx="37">
                  <c:v>0.20755245682136381</c:v>
                </c:pt>
                <c:pt idx="38">
                  <c:v>0.23742244071079996</c:v>
                </c:pt>
                <c:pt idx="39">
                  <c:v>0.3376706062854839</c:v>
                </c:pt>
                <c:pt idx="40">
                  <c:v>0.38487671676620788</c:v>
                </c:pt>
                <c:pt idx="41">
                  <c:v>0.45844104965614557</c:v>
                </c:pt>
                <c:pt idx="42">
                  <c:v>0.39148665577987718</c:v>
                </c:pt>
                <c:pt idx="43">
                  <c:v>0.27150413582478683</c:v>
                </c:pt>
                <c:pt idx="44">
                  <c:v>0.37629372323310106</c:v>
                </c:pt>
                <c:pt idx="45">
                  <c:v>0.38875257079712289</c:v>
                </c:pt>
                <c:pt idx="46">
                  <c:v>0.38738507352531332</c:v>
                </c:pt>
                <c:pt idx="47">
                  <c:v>0.3899671815571093</c:v>
                </c:pt>
                <c:pt idx="48">
                  <c:v>0.40452596181738754</c:v>
                </c:pt>
                <c:pt idx="49">
                  <c:v>0.43341408795157788</c:v>
                </c:pt>
                <c:pt idx="50">
                  <c:v>0.42465389954991001</c:v>
                </c:pt>
                <c:pt idx="51">
                  <c:v>0.37573827480466221</c:v>
                </c:pt>
              </c:numCache>
            </c:numRef>
          </c:val>
        </c:ser>
        <c:ser>
          <c:idx val="3"/>
          <c:order val="2"/>
          <c:tx>
            <c:strRef>
              <c:f>'F5'!$E$43</c:f>
              <c:strCache>
                <c:ptCount val="1"/>
                <c:pt idx="0">
                  <c:v>State</c:v>
                </c:pt>
              </c:strCache>
            </c:strRef>
          </c:tx>
          <c:spPr>
            <a:solidFill>
              <a:srgbClr val="FF0000"/>
            </a:solidFill>
            <a:ln w="25400">
              <a:noFill/>
            </a:ln>
          </c:spPr>
          <c:cat>
            <c:numRef>
              <c:f>'F5'!$B$44:$B$95</c:f>
              <c:numCache>
                <c:formatCode>General</c:formatCode>
                <c:ptCount val="52"/>
                <c:pt idx="0">
                  <c:v>1966</c:v>
                </c:pt>
                <c:pt idx="1">
                  <c:v>1967</c:v>
                </c:pt>
                <c:pt idx="2">
                  <c:v>1968</c:v>
                </c:pt>
                <c:pt idx="3">
                  <c:v>1969</c:v>
                </c:pt>
                <c:pt idx="4">
                  <c:v>1970</c:v>
                </c:pt>
                <c:pt idx="5">
                  <c:v>1971</c:v>
                </c:pt>
                <c:pt idx="6">
                  <c:v>1972</c:v>
                </c:pt>
                <c:pt idx="7">
                  <c:v>1973</c:v>
                </c:pt>
                <c:pt idx="8">
                  <c:v>1974</c:v>
                </c:pt>
                <c:pt idx="9">
                  <c:v>1975</c:v>
                </c:pt>
                <c:pt idx="10">
                  <c:v>1976</c:v>
                </c:pt>
                <c:pt idx="11">
                  <c:v>1977</c:v>
                </c:pt>
                <c:pt idx="12">
                  <c:v>1978</c:v>
                </c:pt>
                <c:pt idx="13">
                  <c:v>1979</c:v>
                </c:pt>
                <c:pt idx="14">
                  <c:v>1980</c:v>
                </c:pt>
                <c:pt idx="15">
                  <c:v>1981</c:v>
                </c:pt>
                <c:pt idx="16">
                  <c:v>1982</c:v>
                </c:pt>
                <c:pt idx="17">
                  <c:v>1983</c:v>
                </c:pt>
                <c:pt idx="18">
                  <c:v>1984</c:v>
                </c:pt>
                <c:pt idx="19">
                  <c:v>1985</c:v>
                </c:pt>
                <c:pt idx="20">
                  <c:v>1986</c:v>
                </c:pt>
                <c:pt idx="21">
                  <c:v>1987</c:v>
                </c:pt>
                <c:pt idx="22">
                  <c:v>1988</c:v>
                </c:pt>
                <c:pt idx="23">
                  <c:v>1989</c:v>
                </c:pt>
                <c:pt idx="24">
                  <c:v>1990</c:v>
                </c:pt>
                <c:pt idx="25">
                  <c:v>1991</c:v>
                </c:pt>
                <c:pt idx="26">
                  <c:v>1992</c:v>
                </c:pt>
                <c:pt idx="27">
                  <c:v>1993</c:v>
                </c:pt>
                <c:pt idx="28">
                  <c:v>1994</c:v>
                </c:pt>
                <c:pt idx="29">
                  <c:v>1995</c:v>
                </c:pt>
                <c:pt idx="30">
                  <c:v>1996</c:v>
                </c:pt>
                <c:pt idx="31">
                  <c:v>1997</c:v>
                </c:pt>
                <c:pt idx="32">
                  <c:v>1998</c:v>
                </c:pt>
                <c:pt idx="33">
                  <c:v>1999</c:v>
                </c:pt>
                <c:pt idx="34">
                  <c:v>2000</c:v>
                </c:pt>
                <c:pt idx="35">
                  <c:v>2001</c:v>
                </c:pt>
                <c:pt idx="36">
                  <c:v>2002</c:v>
                </c:pt>
                <c:pt idx="37">
                  <c:v>2003</c:v>
                </c:pt>
                <c:pt idx="38">
                  <c:v>2004</c:v>
                </c:pt>
                <c:pt idx="39">
                  <c:v>2005</c:v>
                </c:pt>
                <c:pt idx="40">
                  <c:v>2006</c:v>
                </c:pt>
                <c:pt idx="41">
                  <c:v>2007</c:v>
                </c:pt>
                <c:pt idx="42">
                  <c:v>2008</c:v>
                </c:pt>
                <c:pt idx="43">
                  <c:v>2009</c:v>
                </c:pt>
                <c:pt idx="44">
                  <c:v>2010</c:v>
                </c:pt>
                <c:pt idx="45">
                  <c:v>2011</c:v>
                </c:pt>
                <c:pt idx="46">
                  <c:v>2012</c:v>
                </c:pt>
                <c:pt idx="47">
                  <c:v>2013</c:v>
                </c:pt>
                <c:pt idx="48">
                  <c:v>2014</c:v>
                </c:pt>
                <c:pt idx="49">
                  <c:v>2015</c:v>
                </c:pt>
                <c:pt idx="50">
                  <c:v>2016</c:v>
                </c:pt>
                <c:pt idx="51">
                  <c:v>2017</c:v>
                </c:pt>
              </c:numCache>
            </c:numRef>
          </c:cat>
          <c:val>
            <c:numRef>
              <c:f>'F5'!$E$44:$E$95</c:f>
              <c:numCache>
                <c:formatCode>General</c:formatCode>
                <c:ptCount val="52"/>
                <c:pt idx="0">
                  <c:v>2.972230863696264</c:v>
                </c:pt>
                <c:pt idx="1">
                  <c:v>3.0973016857525906</c:v>
                </c:pt>
                <c:pt idx="2">
                  <c:v>3.1530993206938196</c:v>
                </c:pt>
                <c:pt idx="3">
                  <c:v>3.7335563336932358</c:v>
                </c:pt>
                <c:pt idx="4">
                  <c:v>3.9511145669226422</c:v>
                </c:pt>
                <c:pt idx="5">
                  <c:v>3.6457199751243938</c:v>
                </c:pt>
                <c:pt idx="6">
                  <c:v>4.1869743963753061</c:v>
                </c:pt>
                <c:pt idx="7">
                  <c:v>4.4111835147540104</c:v>
                </c:pt>
                <c:pt idx="8">
                  <c:v>4.3199738980376861</c:v>
                </c:pt>
                <c:pt idx="9">
                  <c:v>4.4355651672341114</c:v>
                </c:pt>
                <c:pt idx="10">
                  <c:v>4.5841079936366862</c:v>
                </c:pt>
                <c:pt idx="11">
                  <c:v>4.5656910794952692</c:v>
                </c:pt>
                <c:pt idx="12">
                  <c:v>4.3344744259683665</c:v>
                </c:pt>
                <c:pt idx="13">
                  <c:v>3.9954868010131301</c:v>
                </c:pt>
                <c:pt idx="14">
                  <c:v>4.1754606698207057</c:v>
                </c:pt>
                <c:pt idx="15">
                  <c:v>4.2569275601252601</c:v>
                </c:pt>
                <c:pt idx="16">
                  <c:v>4.2269075327548329</c:v>
                </c:pt>
                <c:pt idx="17">
                  <c:v>4.1840984804375712</c:v>
                </c:pt>
                <c:pt idx="18">
                  <c:v>4.3596024292325621</c:v>
                </c:pt>
                <c:pt idx="19">
                  <c:v>4.4425431204018384</c:v>
                </c:pt>
                <c:pt idx="20">
                  <c:v>4.4601926000414638</c:v>
                </c:pt>
                <c:pt idx="21">
                  <c:v>4.8851522160926173</c:v>
                </c:pt>
                <c:pt idx="22">
                  <c:v>4.4241628116714979</c:v>
                </c:pt>
                <c:pt idx="23">
                  <c:v>4.4536413335970035</c:v>
                </c:pt>
                <c:pt idx="24">
                  <c:v>4.1500486148862006</c:v>
                </c:pt>
                <c:pt idx="25">
                  <c:v>4.1828157882862405</c:v>
                </c:pt>
                <c:pt idx="26">
                  <c:v>4.2688790924654869</c:v>
                </c:pt>
                <c:pt idx="27">
                  <c:v>4.3350028151366136</c:v>
                </c:pt>
                <c:pt idx="28">
                  <c:v>4.4920763713762613</c:v>
                </c:pt>
                <c:pt idx="29">
                  <c:v>4.1601976535095471</c:v>
                </c:pt>
                <c:pt idx="30">
                  <c:v>4.0208857104770308</c:v>
                </c:pt>
                <c:pt idx="31">
                  <c:v>3.9238085372726785</c:v>
                </c:pt>
                <c:pt idx="32">
                  <c:v>4.1058322773825209</c:v>
                </c:pt>
                <c:pt idx="33">
                  <c:v>4.0319409988494685</c:v>
                </c:pt>
                <c:pt idx="34">
                  <c:v>4.2055479883576892</c:v>
                </c:pt>
                <c:pt idx="35">
                  <c:v>4.2617369043282478</c:v>
                </c:pt>
                <c:pt idx="36">
                  <c:v>3.6165319589306661</c:v>
                </c:pt>
                <c:pt idx="37">
                  <c:v>3.5356199320996593</c:v>
                </c:pt>
                <c:pt idx="38">
                  <c:v>4.0210762995521092</c:v>
                </c:pt>
                <c:pt idx="39">
                  <c:v>4.2766850776256486</c:v>
                </c:pt>
                <c:pt idx="40">
                  <c:v>4.3380514611577805</c:v>
                </c:pt>
                <c:pt idx="41">
                  <c:v>4.6471331527485127</c:v>
                </c:pt>
                <c:pt idx="42">
                  <c:v>4.9623100835945042</c:v>
                </c:pt>
                <c:pt idx="43">
                  <c:v>4.6889995608043371</c:v>
                </c:pt>
                <c:pt idx="44">
                  <c:v>4.4382833389831777</c:v>
                </c:pt>
                <c:pt idx="45">
                  <c:v>4.5860961842046821</c:v>
                </c:pt>
                <c:pt idx="46">
                  <c:v>4.1859079496944904</c:v>
                </c:pt>
                <c:pt idx="47">
                  <c:v>4.3231140247055029</c:v>
                </c:pt>
                <c:pt idx="48">
                  <c:v>4.2225873450727249</c:v>
                </c:pt>
                <c:pt idx="49">
                  <c:v>4.3296147931363844</c:v>
                </c:pt>
                <c:pt idx="50">
                  <c:v>4.2921229275943951</c:v>
                </c:pt>
                <c:pt idx="51">
                  <c:v>4.0323491735180195</c:v>
                </c:pt>
              </c:numCache>
            </c:numRef>
          </c:val>
        </c:ser>
        <c:dLbls>
          <c:showLegendKey val="0"/>
          <c:showVal val="0"/>
          <c:showCatName val="0"/>
          <c:showSerName val="0"/>
          <c:showPercent val="0"/>
          <c:showBubbleSize val="0"/>
        </c:dLbls>
        <c:axId val="267015168"/>
        <c:axId val="262197760"/>
      </c:areaChart>
      <c:lineChart>
        <c:grouping val="standard"/>
        <c:varyColors val="0"/>
        <c:ser>
          <c:idx val="0"/>
          <c:order val="3"/>
          <c:tx>
            <c:strRef>
              <c:f>'F5'!$F$43</c:f>
              <c:strCache>
                <c:ptCount val="1"/>
              </c:strCache>
            </c:strRef>
          </c:tx>
          <c:spPr>
            <a:ln>
              <a:noFill/>
            </a:ln>
          </c:spPr>
          <c:marker>
            <c:symbol val="none"/>
          </c:marker>
          <c:dLbls>
            <c:dLbl>
              <c:idx val="0"/>
              <c:numFmt formatCode="&quot;$&quot;#,##0.00" sourceLinked="0"/>
              <c:spPr/>
              <c:txPr>
                <a:bodyPr/>
                <a:lstStyle/>
                <a:p>
                  <a:pPr>
                    <a:defRPr sz="1200" b="1" i="1" baseline="0">
                      <a:solidFill>
                        <a:schemeClr val="bg1"/>
                      </a:solidFill>
                    </a:defRPr>
                  </a:pPr>
                  <a:endParaRPr lang="en-US"/>
                </a:p>
              </c:txPr>
              <c:dLblPos val="r"/>
              <c:showLegendKey val="0"/>
              <c:showVal val="1"/>
              <c:showCatName val="0"/>
              <c:showSerName val="0"/>
              <c:showPercent val="0"/>
              <c:showBubbleSize val="0"/>
            </c:dLbl>
            <c:dLbl>
              <c:idx val="1"/>
              <c:delete val="1"/>
            </c:dLbl>
            <c:dLbl>
              <c:idx val="2"/>
              <c:delete val="1"/>
            </c:dLbl>
            <c:dLbl>
              <c:idx val="3"/>
              <c:delete val="1"/>
            </c:dLbl>
            <c:dLbl>
              <c:idx val="4"/>
              <c:delete val="1"/>
            </c:dLbl>
            <c:dLbl>
              <c:idx val="5"/>
              <c:delete val="1"/>
            </c:dLbl>
            <c:dLbl>
              <c:idx val="6"/>
              <c:delete val="1"/>
            </c:dLbl>
            <c:dLbl>
              <c:idx val="7"/>
              <c:delete val="1"/>
            </c:dLbl>
            <c:dLbl>
              <c:idx val="8"/>
              <c:delete val="1"/>
            </c:dLbl>
            <c:dLbl>
              <c:idx val="9"/>
              <c:delete val="1"/>
            </c:dLbl>
            <c:dLbl>
              <c:idx val="10"/>
              <c:delete val="1"/>
            </c:dLbl>
            <c:dLbl>
              <c:idx val="11"/>
              <c:numFmt formatCode="&quot;$&quot;#,##0.00" sourceLinked="0"/>
              <c:spPr/>
              <c:txPr>
                <a:bodyPr/>
                <a:lstStyle/>
                <a:p>
                  <a:pPr>
                    <a:defRPr sz="1200" b="1" i="1" baseline="0">
                      <a:solidFill>
                        <a:sysClr val="windowText" lastClr="000000"/>
                      </a:solidFill>
                    </a:defRPr>
                  </a:pPr>
                  <a:endParaRPr lang="en-US"/>
                </a:p>
              </c:txPr>
              <c:dLblPos val="t"/>
              <c:showLegendKey val="0"/>
              <c:showVal val="1"/>
              <c:showCatName val="0"/>
              <c:showSerName val="0"/>
              <c:showPercent val="0"/>
              <c:showBubbleSize val="0"/>
            </c:dLbl>
            <c:dLbl>
              <c:idx val="12"/>
              <c:delete val="1"/>
            </c:dLbl>
            <c:dLbl>
              <c:idx val="13"/>
              <c:delete val="1"/>
            </c:dLbl>
            <c:dLbl>
              <c:idx val="14"/>
              <c:delete val="1"/>
            </c:dLbl>
            <c:dLbl>
              <c:idx val="15"/>
              <c:delete val="1"/>
            </c:dLbl>
            <c:dLbl>
              <c:idx val="16"/>
              <c:delete val="1"/>
            </c:dLbl>
            <c:dLbl>
              <c:idx val="17"/>
              <c:delete val="1"/>
            </c:dLbl>
            <c:dLbl>
              <c:idx val="18"/>
              <c:delete val="1"/>
            </c:dLbl>
            <c:dLbl>
              <c:idx val="19"/>
              <c:delete val="1"/>
            </c:dLbl>
            <c:dLbl>
              <c:idx val="20"/>
              <c:delete val="1"/>
            </c:dLbl>
            <c:dLbl>
              <c:idx val="21"/>
              <c:delete val="1"/>
            </c:dLbl>
            <c:dLbl>
              <c:idx val="22"/>
              <c:delete val="1"/>
            </c:dLbl>
            <c:dLbl>
              <c:idx val="23"/>
              <c:delete val="1"/>
            </c:dLbl>
            <c:dLbl>
              <c:idx val="24"/>
              <c:delete val="1"/>
            </c:dLbl>
            <c:dLbl>
              <c:idx val="25"/>
              <c:delete val="1"/>
            </c:dLbl>
            <c:dLbl>
              <c:idx val="26"/>
              <c:delete val="1"/>
            </c:dLbl>
            <c:dLbl>
              <c:idx val="27"/>
              <c:delete val="1"/>
            </c:dLbl>
            <c:dLbl>
              <c:idx val="28"/>
              <c:delete val="1"/>
            </c:dLbl>
            <c:dLbl>
              <c:idx val="29"/>
              <c:delete val="1"/>
            </c:dLbl>
            <c:dLbl>
              <c:idx val="30"/>
              <c:delete val="1"/>
            </c:dLbl>
            <c:dLbl>
              <c:idx val="31"/>
              <c:delete val="1"/>
            </c:dLbl>
            <c:dLbl>
              <c:idx val="32"/>
              <c:delete val="1"/>
            </c:dLbl>
            <c:dLbl>
              <c:idx val="33"/>
              <c:delete val="1"/>
            </c:dLbl>
            <c:dLbl>
              <c:idx val="34"/>
              <c:delete val="1"/>
            </c:dLbl>
            <c:dLbl>
              <c:idx val="35"/>
              <c:delete val="1"/>
            </c:dLbl>
            <c:dLbl>
              <c:idx val="36"/>
              <c:numFmt formatCode="&quot;$&quot;#,##0.00" sourceLinked="0"/>
              <c:spPr/>
              <c:txPr>
                <a:bodyPr/>
                <a:lstStyle/>
                <a:p>
                  <a:pPr>
                    <a:defRPr sz="1200" b="1" i="1" baseline="0">
                      <a:solidFill>
                        <a:schemeClr val="bg1"/>
                      </a:solidFill>
                    </a:defRPr>
                  </a:pPr>
                  <a:endParaRPr lang="en-US"/>
                </a:p>
              </c:txPr>
              <c:dLblPos val="b"/>
              <c:showLegendKey val="0"/>
              <c:showVal val="1"/>
              <c:showCatName val="0"/>
              <c:showSerName val="0"/>
              <c:showPercent val="0"/>
              <c:showBubbleSize val="0"/>
            </c:dLbl>
            <c:dLbl>
              <c:idx val="37"/>
              <c:delete val="1"/>
            </c:dLbl>
            <c:dLbl>
              <c:idx val="38"/>
              <c:delete val="1"/>
            </c:dLbl>
            <c:dLbl>
              <c:idx val="39"/>
              <c:delete val="1"/>
            </c:dLbl>
            <c:dLbl>
              <c:idx val="40"/>
              <c:delete val="1"/>
            </c:dLbl>
            <c:dLbl>
              <c:idx val="41"/>
              <c:delete val="1"/>
            </c:dLbl>
            <c:dLbl>
              <c:idx val="42"/>
              <c:numFmt formatCode="&quot;$&quot;#,##0.00" sourceLinked="0"/>
              <c:spPr/>
              <c:txPr>
                <a:bodyPr/>
                <a:lstStyle/>
                <a:p>
                  <a:pPr>
                    <a:defRPr sz="1200" b="1" i="1" baseline="0">
                      <a:solidFill>
                        <a:sysClr val="windowText" lastClr="000000"/>
                      </a:solidFill>
                    </a:defRPr>
                  </a:pPr>
                  <a:endParaRPr lang="en-US"/>
                </a:p>
              </c:txPr>
              <c:dLblPos val="t"/>
              <c:showLegendKey val="0"/>
              <c:showVal val="1"/>
              <c:showCatName val="0"/>
              <c:showSerName val="0"/>
              <c:showPercent val="0"/>
              <c:showBubbleSize val="0"/>
            </c:dLbl>
            <c:dLbl>
              <c:idx val="43"/>
              <c:delete val="1"/>
            </c:dLbl>
            <c:dLbl>
              <c:idx val="44"/>
              <c:delete val="1"/>
            </c:dLbl>
            <c:dLbl>
              <c:idx val="45"/>
              <c:delete val="1"/>
            </c:dLbl>
            <c:dLbl>
              <c:idx val="46"/>
              <c:delete val="1"/>
            </c:dLbl>
            <c:dLbl>
              <c:idx val="47"/>
              <c:delete val="1"/>
            </c:dLbl>
            <c:dLbl>
              <c:idx val="48"/>
              <c:delete val="1"/>
            </c:dLbl>
            <c:dLbl>
              <c:idx val="49"/>
              <c:delete val="1"/>
            </c:dLbl>
            <c:dLbl>
              <c:idx val="50"/>
              <c:delete val="1"/>
            </c:dLbl>
            <c:dLbl>
              <c:idx val="51"/>
              <c:numFmt formatCode="&quot;$&quot;#,##0.00_);[Red]\(&quot;$&quot;#,##0.00\)" sourceLinked="0"/>
              <c:spPr/>
              <c:txPr>
                <a:bodyPr/>
                <a:lstStyle/>
                <a:p>
                  <a:pPr>
                    <a:defRPr sz="1200" b="1" i="1" baseline="0">
                      <a:solidFill>
                        <a:sysClr val="windowText" lastClr="000000"/>
                      </a:solidFill>
                    </a:defRPr>
                  </a:pPr>
                  <a:endParaRPr lang="en-US"/>
                </a:p>
              </c:txPr>
              <c:dLblPos val="t"/>
              <c:showLegendKey val="0"/>
              <c:showVal val="1"/>
              <c:showCatName val="0"/>
              <c:showSerName val="0"/>
              <c:showPercent val="0"/>
              <c:showBubbleSize val="0"/>
            </c:dLbl>
            <c:txPr>
              <a:bodyPr/>
              <a:lstStyle/>
              <a:p>
                <a:pPr>
                  <a:defRPr sz="1200" b="1" i="1" baseline="0">
                    <a:solidFill>
                      <a:sysClr val="windowText" lastClr="000000"/>
                    </a:solidFill>
                  </a:defRPr>
                </a:pPr>
                <a:endParaRPr lang="en-US"/>
              </a:p>
            </c:txPr>
            <c:showLegendKey val="0"/>
            <c:showVal val="1"/>
            <c:showCatName val="0"/>
            <c:showSerName val="0"/>
            <c:showPercent val="0"/>
            <c:showBubbleSize val="0"/>
            <c:showLeaderLines val="0"/>
          </c:dLbls>
          <c:cat>
            <c:numRef>
              <c:f>'F5'!$B$44:$B$95</c:f>
              <c:numCache>
                <c:formatCode>General</c:formatCode>
                <c:ptCount val="52"/>
                <c:pt idx="0">
                  <c:v>1966</c:v>
                </c:pt>
                <c:pt idx="1">
                  <c:v>1967</c:v>
                </c:pt>
                <c:pt idx="2">
                  <c:v>1968</c:v>
                </c:pt>
                <c:pt idx="3">
                  <c:v>1969</c:v>
                </c:pt>
                <c:pt idx="4">
                  <c:v>1970</c:v>
                </c:pt>
                <c:pt idx="5">
                  <c:v>1971</c:v>
                </c:pt>
                <c:pt idx="6">
                  <c:v>1972</c:v>
                </c:pt>
                <c:pt idx="7">
                  <c:v>1973</c:v>
                </c:pt>
                <c:pt idx="8">
                  <c:v>1974</c:v>
                </c:pt>
                <c:pt idx="9">
                  <c:v>1975</c:v>
                </c:pt>
                <c:pt idx="10">
                  <c:v>1976</c:v>
                </c:pt>
                <c:pt idx="11">
                  <c:v>1977</c:v>
                </c:pt>
                <c:pt idx="12">
                  <c:v>1978</c:v>
                </c:pt>
                <c:pt idx="13">
                  <c:v>1979</c:v>
                </c:pt>
                <c:pt idx="14">
                  <c:v>1980</c:v>
                </c:pt>
                <c:pt idx="15">
                  <c:v>1981</c:v>
                </c:pt>
                <c:pt idx="16">
                  <c:v>1982</c:v>
                </c:pt>
                <c:pt idx="17">
                  <c:v>1983</c:v>
                </c:pt>
                <c:pt idx="18">
                  <c:v>1984</c:v>
                </c:pt>
                <c:pt idx="19">
                  <c:v>1985</c:v>
                </c:pt>
                <c:pt idx="20">
                  <c:v>1986</c:v>
                </c:pt>
                <c:pt idx="21">
                  <c:v>1987</c:v>
                </c:pt>
                <c:pt idx="22">
                  <c:v>1988</c:v>
                </c:pt>
                <c:pt idx="23">
                  <c:v>1989</c:v>
                </c:pt>
                <c:pt idx="24">
                  <c:v>1990</c:v>
                </c:pt>
                <c:pt idx="25">
                  <c:v>1991</c:v>
                </c:pt>
                <c:pt idx="26">
                  <c:v>1992</c:v>
                </c:pt>
                <c:pt idx="27">
                  <c:v>1993</c:v>
                </c:pt>
                <c:pt idx="28">
                  <c:v>1994</c:v>
                </c:pt>
                <c:pt idx="29">
                  <c:v>1995</c:v>
                </c:pt>
                <c:pt idx="30">
                  <c:v>1996</c:v>
                </c:pt>
                <c:pt idx="31">
                  <c:v>1997</c:v>
                </c:pt>
                <c:pt idx="32">
                  <c:v>1998</c:v>
                </c:pt>
                <c:pt idx="33">
                  <c:v>1999</c:v>
                </c:pt>
                <c:pt idx="34">
                  <c:v>2000</c:v>
                </c:pt>
                <c:pt idx="35">
                  <c:v>2001</c:v>
                </c:pt>
                <c:pt idx="36">
                  <c:v>2002</c:v>
                </c:pt>
                <c:pt idx="37">
                  <c:v>2003</c:v>
                </c:pt>
                <c:pt idx="38">
                  <c:v>2004</c:v>
                </c:pt>
                <c:pt idx="39">
                  <c:v>2005</c:v>
                </c:pt>
                <c:pt idx="40">
                  <c:v>2006</c:v>
                </c:pt>
                <c:pt idx="41">
                  <c:v>2007</c:v>
                </c:pt>
                <c:pt idx="42">
                  <c:v>2008</c:v>
                </c:pt>
                <c:pt idx="43">
                  <c:v>2009</c:v>
                </c:pt>
                <c:pt idx="44">
                  <c:v>2010</c:v>
                </c:pt>
                <c:pt idx="45">
                  <c:v>2011</c:v>
                </c:pt>
                <c:pt idx="46">
                  <c:v>2012</c:v>
                </c:pt>
                <c:pt idx="47">
                  <c:v>2013</c:v>
                </c:pt>
                <c:pt idx="48">
                  <c:v>2014</c:v>
                </c:pt>
                <c:pt idx="49">
                  <c:v>2015</c:v>
                </c:pt>
                <c:pt idx="50">
                  <c:v>2016</c:v>
                </c:pt>
                <c:pt idx="51">
                  <c:v>2017</c:v>
                </c:pt>
              </c:numCache>
            </c:numRef>
          </c:cat>
          <c:val>
            <c:numRef>
              <c:f>'F5'!$F$44:$F$95</c:f>
              <c:numCache>
                <c:formatCode>General</c:formatCode>
                <c:ptCount val="52"/>
                <c:pt idx="0">
                  <c:v>7.7540979745969132</c:v>
                </c:pt>
                <c:pt idx="11">
                  <c:v>11.946156090538121</c:v>
                </c:pt>
                <c:pt idx="36">
                  <c:v>8.9501609464765739</c:v>
                </c:pt>
                <c:pt idx="42">
                  <c:v>12.235026658081871</c:v>
                </c:pt>
                <c:pt idx="51">
                  <c:v>10.947775885283946</c:v>
                </c:pt>
              </c:numCache>
            </c:numRef>
          </c:val>
          <c:smooth val="0"/>
        </c:ser>
        <c:dLbls>
          <c:showLegendKey val="0"/>
          <c:showVal val="0"/>
          <c:showCatName val="0"/>
          <c:showSerName val="0"/>
          <c:showPercent val="0"/>
          <c:showBubbleSize val="0"/>
        </c:dLbls>
        <c:marker val="1"/>
        <c:smooth val="0"/>
        <c:axId val="267015168"/>
        <c:axId val="262197760"/>
      </c:lineChart>
      <c:catAx>
        <c:axId val="267015168"/>
        <c:scaling>
          <c:orientation val="minMax"/>
        </c:scaling>
        <c:delete val="0"/>
        <c:axPos val="b"/>
        <c:title>
          <c:tx>
            <c:rich>
              <a:bodyPr/>
              <a:lstStyle/>
              <a:p>
                <a:pPr>
                  <a:defRPr sz="1000" b="1" i="1" baseline="0"/>
                </a:pPr>
                <a:r>
                  <a:rPr lang="en-US" sz="1000" b="1" i="1" baseline="0"/>
                  <a:t>Fiscal Year</a:t>
                </a:r>
              </a:p>
            </c:rich>
          </c:tx>
          <c:overlay val="0"/>
        </c:title>
        <c:numFmt formatCode="General" sourceLinked="1"/>
        <c:majorTickMark val="none"/>
        <c:minorTickMark val="none"/>
        <c:tickLblPos val="nextTo"/>
        <c:txPr>
          <a:bodyPr/>
          <a:lstStyle/>
          <a:p>
            <a:pPr>
              <a:defRPr sz="900" baseline="0"/>
            </a:pPr>
            <a:endParaRPr lang="en-US"/>
          </a:p>
        </c:txPr>
        <c:crossAx val="262197760"/>
        <c:crosses val="autoZero"/>
        <c:auto val="1"/>
        <c:lblAlgn val="ctr"/>
        <c:lblOffset val="100"/>
        <c:tickLblSkip val="3"/>
        <c:noMultiLvlLbl val="0"/>
      </c:catAx>
      <c:valAx>
        <c:axId val="262197760"/>
        <c:scaling>
          <c:orientation val="minMax"/>
          <c:min val="0"/>
        </c:scaling>
        <c:delete val="0"/>
        <c:axPos val="l"/>
        <c:majorGridlines/>
        <c:title>
          <c:tx>
            <c:rich>
              <a:bodyPr rot="-5400000" vert="horz"/>
              <a:lstStyle/>
              <a:p>
                <a:pPr>
                  <a:defRPr sz="1000" b="1" i="1" baseline="0"/>
                </a:pPr>
                <a:r>
                  <a:rPr lang="en-US" sz="1000" b="1" i="1" baseline="0"/>
                  <a:t>Taxes per $100 GTR</a:t>
                </a:r>
              </a:p>
            </c:rich>
          </c:tx>
          <c:overlay val="0"/>
        </c:title>
        <c:numFmt formatCode="&quot;$&quot;#,##0.00" sourceLinked="0"/>
        <c:majorTickMark val="none"/>
        <c:minorTickMark val="none"/>
        <c:tickLblPos val="nextTo"/>
        <c:txPr>
          <a:bodyPr/>
          <a:lstStyle/>
          <a:p>
            <a:pPr>
              <a:defRPr sz="950" baseline="0"/>
            </a:pPr>
            <a:endParaRPr lang="en-US"/>
          </a:p>
        </c:txPr>
        <c:crossAx val="267015168"/>
        <c:crosses val="autoZero"/>
        <c:crossBetween val="midCat"/>
        <c:majorUnit val="1"/>
      </c:valAx>
    </c:plotArea>
    <c:legend>
      <c:legendPos val="b"/>
      <c:legendEntry>
        <c:idx val="0"/>
        <c:txPr>
          <a:bodyPr/>
          <a:lstStyle/>
          <a:p>
            <a:pPr>
              <a:defRPr sz="1200" b="1" i="0" baseline="0">
                <a:solidFill>
                  <a:schemeClr val="accent1">
                    <a:lumMod val="75000"/>
                  </a:schemeClr>
                </a:solidFill>
              </a:defRPr>
            </a:pPr>
            <a:endParaRPr lang="en-US"/>
          </a:p>
        </c:txPr>
      </c:legendEntry>
      <c:legendEntry>
        <c:idx val="1"/>
        <c:txPr>
          <a:bodyPr/>
          <a:lstStyle/>
          <a:p>
            <a:pPr>
              <a:defRPr sz="1200" b="1" i="0" baseline="0">
                <a:solidFill>
                  <a:srgbClr val="7030A0"/>
                </a:solidFill>
              </a:defRPr>
            </a:pPr>
            <a:endParaRPr lang="en-US"/>
          </a:p>
        </c:txPr>
      </c:legendEntry>
      <c:legendEntry>
        <c:idx val="2"/>
        <c:txPr>
          <a:bodyPr/>
          <a:lstStyle/>
          <a:p>
            <a:pPr>
              <a:defRPr sz="1200" b="1" i="0" baseline="0">
                <a:solidFill>
                  <a:srgbClr val="FF0000"/>
                </a:solidFill>
              </a:defRPr>
            </a:pPr>
            <a:endParaRPr lang="en-US"/>
          </a:p>
        </c:txPr>
      </c:legendEntry>
      <c:overlay val="0"/>
      <c:txPr>
        <a:bodyPr/>
        <a:lstStyle/>
        <a:p>
          <a:pPr>
            <a:defRPr sz="1200" b="1" i="0" baseline="0"/>
          </a:pPr>
          <a:endParaRPr lang="en-US"/>
        </a:p>
      </c:txPr>
    </c:legend>
    <c:plotVisOnly val="1"/>
    <c:dispBlanksAs val="zero"/>
    <c:showDLblsOverMax val="0"/>
  </c:chart>
  <c:printSettings>
    <c:headerFooter/>
    <c:pageMargins b="0.7500000000000091" l="0.70000000000000062" r="0.70000000000000062" t="0.7500000000000091"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 Id="rId5" Type="http://schemas.openxmlformats.org/officeDocument/2006/relationships/chart" Target="../charts/chart6.xml"/><Relationship Id="rId4" Type="http://schemas.openxmlformats.org/officeDocument/2006/relationships/chart" Target="../charts/chart5.xml"/></Relationships>
</file>

<file path=xl/drawings/_rels/drawing3.xml.rels><?xml version="1.0" encoding="UTF-8" standalone="yes"?>
<Relationships xmlns="http://schemas.openxmlformats.org/package/2006/relationships"><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8.xml"/></Relationships>
</file>

<file path=xl/drawings/_rels/drawing5.xml.rels><?xml version="1.0" encoding="UTF-8" standalone="yes"?>
<Relationships xmlns="http://schemas.openxmlformats.org/package/2006/relationships"><Relationship Id="rId1" Type="http://schemas.openxmlformats.org/officeDocument/2006/relationships/chart" Target="../charts/chart9.xml"/></Relationships>
</file>

<file path=xl/drawings/_rels/drawing6.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xdr:from>
      <xdr:col>1</xdr:col>
      <xdr:colOff>76199</xdr:colOff>
      <xdr:row>1</xdr:row>
      <xdr:rowOff>104776</xdr:rowOff>
    </xdr:from>
    <xdr:to>
      <xdr:col>15</xdr:col>
      <xdr:colOff>523874</xdr:colOff>
      <xdr:row>32</xdr:row>
      <xdr:rowOff>104776</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8</xdr:col>
      <xdr:colOff>0</xdr:colOff>
      <xdr:row>21</xdr:row>
      <xdr:rowOff>0</xdr:rowOff>
    </xdr:from>
    <xdr:to>
      <xdr:col>14</xdr:col>
      <xdr:colOff>0</xdr:colOff>
      <xdr:row>35</xdr:row>
      <xdr:rowOff>171450</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95250</xdr:colOff>
      <xdr:row>5</xdr:row>
      <xdr:rowOff>66675</xdr:rowOff>
    </xdr:from>
    <xdr:to>
      <xdr:col>20</xdr:col>
      <xdr:colOff>485775</xdr:colOff>
      <xdr:row>20</xdr:row>
      <xdr:rowOff>47625</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57150</xdr:colOff>
      <xdr:row>21</xdr:row>
      <xdr:rowOff>1</xdr:rowOff>
    </xdr:from>
    <xdr:to>
      <xdr:col>7</xdr:col>
      <xdr:colOff>57150</xdr:colOff>
      <xdr:row>35</xdr:row>
      <xdr:rowOff>171451</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0</xdr:colOff>
      <xdr:row>5</xdr:row>
      <xdr:rowOff>57150</xdr:rowOff>
    </xdr:from>
    <xdr:to>
      <xdr:col>14</xdr:col>
      <xdr:colOff>0</xdr:colOff>
      <xdr:row>20</xdr:row>
      <xdr:rowOff>52387</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47625</xdr:colOff>
      <xdr:row>5</xdr:row>
      <xdr:rowOff>47625</xdr:rowOff>
    </xdr:from>
    <xdr:to>
      <xdr:col>7</xdr:col>
      <xdr:colOff>47625</xdr:colOff>
      <xdr:row>20</xdr:row>
      <xdr:rowOff>42862</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609599</xdr:colOff>
      <xdr:row>3</xdr:row>
      <xdr:rowOff>47625</xdr:rowOff>
    </xdr:from>
    <xdr:to>
      <xdr:col>15</xdr:col>
      <xdr:colOff>542924</xdr:colOff>
      <xdr:row>33</xdr:row>
      <xdr:rowOff>133350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95250</xdr:colOff>
      <xdr:row>2</xdr:row>
      <xdr:rowOff>57151</xdr:rowOff>
    </xdr:from>
    <xdr:to>
      <xdr:col>15</xdr:col>
      <xdr:colOff>514350</xdr:colOff>
      <xdr:row>32</xdr:row>
      <xdr:rowOff>95251</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47622</xdr:colOff>
      <xdr:row>2</xdr:row>
      <xdr:rowOff>38102</xdr:rowOff>
    </xdr:from>
    <xdr:to>
      <xdr:col>13</xdr:col>
      <xdr:colOff>533399</xdr:colOff>
      <xdr:row>35</xdr:row>
      <xdr:rowOff>123826</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xdr:col>
      <xdr:colOff>19052</xdr:colOff>
      <xdr:row>3</xdr:row>
      <xdr:rowOff>19050</xdr:rowOff>
    </xdr:from>
    <xdr:to>
      <xdr:col>10</xdr:col>
      <xdr:colOff>581026</xdr:colOff>
      <xdr:row>33</xdr:row>
      <xdr:rowOff>190499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19050</xdr:colOff>
      <xdr:row>3</xdr:row>
      <xdr:rowOff>28575</xdr:rowOff>
    </xdr:from>
    <xdr:to>
      <xdr:col>21</xdr:col>
      <xdr:colOff>581024</xdr:colOff>
      <xdr:row>34</xdr:row>
      <xdr:rowOff>9524</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tabSelected="1" workbookViewId="0"/>
  </sheetViews>
  <sheetFormatPr defaultRowHeight="14.25" x14ac:dyDescent="0.2"/>
  <cols>
    <col min="1" max="1" width="11" style="405" customWidth="1"/>
    <col min="2" max="16384" width="9.140625" style="405"/>
  </cols>
  <sheetData>
    <row r="1" spans="1:3" ht="15.75" x14ac:dyDescent="0.25">
      <c r="A1" s="427" t="s">
        <v>0</v>
      </c>
    </row>
    <row r="3" spans="1:3" x14ac:dyDescent="0.2">
      <c r="A3" s="403" t="s">
        <v>1</v>
      </c>
      <c r="B3" s="403" t="s">
        <v>273</v>
      </c>
      <c r="C3" s="403"/>
    </row>
    <row r="4" spans="1:3" x14ac:dyDescent="0.2">
      <c r="A4" s="403" t="s">
        <v>2</v>
      </c>
      <c r="B4" s="403" t="s">
        <v>288</v>
      </c>
      <c r="C4" s="403"/>
    </row>
    <row r="5" spans="1:3" x14ac:dyDescent="0.2">
      <c r="A5" s="407" t="s">
        <v>203</v>
      </c>
      <c r="B5" s="407" t="s">
        <v>272</v>
      </c>
      <c r="C5" s="403"/>
    </row>
    <row r="6" spans="1:3" x14ac:dyDescent="0.2">
      <c r="A6" s="403" t="s">
        <v>3</v>
      </c>
      <c r="B6" s="403" t="s">
        <v>170</v>
      </c>
      <c r="C6" s="403"/>
    </row>
    <row r="7" spans="1:3" x14ac:dyDescent="0.2">
      <c r="A7" s="407" t="s">
        <v>204</v>
      </c>
      <c r="B7" s="407" t="s">
        <v>46</v>
      </c>
      <c r="C7" s="403"/>
    </row>
    <row r="8" spans="1:3" x14ac:dyDescent="0.2">
      <c r="A8" s="403" t="s">
        <v>4</v>
      </c>
      <c r="B8" s="403" t="s">
        <v>171</v>
      </c>
      <c r="C8" s="403"/>
    </row>
    <row r="9" spans="1:3" x14ac:dyDescent="0.2">
      <c r="A9" s="407" t="s">
        <v>205</v>
      </c>
      <c r="B9" s="407" t="s">
        <v>259</v>
      </c>
      <c r="C9" s="403"/>
    </row>
    <row r="10" spans="1:3" x14ac:dyDescent="0.2">
      <c r="A10" s="403" t="s">
        <v>5</v>
      </c>
      <c r="B10" s="403" t="s">
        <v>172</v>
      </c>
      <c r="C10" s="403"/>
    </row>
    <row r="11" spans="1:3" x14ac:dyDescent="0.2">
      <c r="A11" s="407" t="s">
        <v>206</v>
      </c>
      <c r="B11" s="407" t="s">
        <v>47</v>
      </c>
      <c r="C11" s="403"/>
    </row>
    <row r="12" spans="1:3" x14ac:dyDescent="0.2">
      <c r="A12" s="403" t="s">
        <v>6</v>
      </c>
      <c r="B12" s="404" t="s">
        <v>152</v>
      </c>
      <c r="C12" s="403"/>
    </row>
    <row r="13" spans="1:3" x14ac:dyDescent="0.2">
      <c r="A13" s="407" t="s">
        <v>253</v>
      </c>
      <c r="B13" s="445" t="s">
        <v>7</v>
      </c>
      <c r="C13" s="403"/>
    </row>
    <row r="14" spans="1:3" x14ac:dyDescent="0.2">
      <c r="A14" s="407" t="s">
        <v>260</v>
      </c>
      <c r="B14" s="445" t="s">
        <v>258</v>
      </c>
      <c r="C14" s="403"/>
    </row>
    <row r="15" spans="1:3" x14ac:dyDescent="0.2">
      <c r="A15" s="403" t="s">
        <v>48</v>
      </c>
      <c r="B15" s="404" t="s">
        <v>261</v>
      </c>
      <c r="C15" s="403"/>
    </row>
    <row r="16" spans="1:3" x14ac:dyDescent="0.2">
      <c r="A16" s="403" t="s">
        <v>49</v>
      </c>
      <c r="B16" s="404" t="s">
        <v>176</v>
      </c>
      <c r="C16" s="403"/>
    </row>
    <row r="17" spans="1:3" x14ac:dyDescent="0.2">
      <c r="A17" s="403" t="s">
        <v>50</v>
      </c>
      <c r="B17" s="404" t="s">
        <v>177</v>
      </c>
      <c r="C17" s="403"/>
    </row>
    <row r="18" spans="1:3" x14ac:dyDescent="0.2">
      <c r="A18" s="403" t="s">
        <v>135</v>
      </c>
      <c r="B18" s="404" t="s">
        <v>151</v>
      </c>
      <c r="C18" s="403"/>
    </row>
    <row r="19" spans="1:3" x14ac:dyDescent="0.2">
      <c r="A19" s="403" t="s">
        <v>252</v>
      </c>
      <c r="B19" s="404" t="s">
        <v>149</v>
      </c>
      <c r="C19" s="403"/>
    </row>
  </sheetData>
  <pageMargins left="0.7" right="0.7" top="0.75" bottom="0.75" header="0.3" footer="0.3"/>
  <pageSetup orientation="portrait"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35"/>
  <sheetViews>
    <sheetView showGridLines="0" workbookViewId="0"/>
  </sheetViews>
  <sheetFormatPr defaultColWidth="9.140625" defaultRowHeight="14.25" x14ac:dyDescent="0.2"/>
  <cols>
    <col min="1" max="16384" width="9.140625" style="410"/>
  </cols>
  <sheetData>
    <row r="1" spans="1:2" s="405" customFormat="1" ht="15.75" x14ac:dyDescent="0.25">
      <c r="A1" s="411" t="s">
        <v>206</v>
      </c>
    </row>
    <row r="2" spans="1:2" s="416" customFormat="1" ht="14.25" customHeight="1" x14ac:dyDescent="0.25">
      <c r="A2" s="1"/>
      <c r="B2" s="415"/>
    </row>
    <row r="34" spans="1:12" x14ac:dyDescent="0.2">
      <c r="B34" s="414" t="s">
        <v>283</v>
      </c>
    </row>
    <row r="38" spans="1:12" x14ac:dyDescent="0.2">
      <c r="A38" s="451"/>
      <c r="B38" s="451"/>
      <c r="C38" s="451"/>
      <c r="D38" s="451"/>
      <c r="E38" s="451"/>
      <c r="F38" s="451"/>
      <c r="G38" s="451"/>
      <c r="H38" s="451"/>
      <c r="I38" s="451"/>
      <c r="J38" s="451"/>
      <c r="K38" s="451"/>
      <c r="L38" s="451"/>
    </row>
    <row r="39" spans="1:12" x14ac:dyDescent="0.2">
      <c r="A39" s="451"/>
      <c r="B39" s="451"/>
      <c r="C39" s="451"/>
      <c r="D39" s="451"/>
      <c r="E39" s="451"/>
      <c r="F39" s="451"/>
      <c r="G39" s="451"/>
      <c r="H39" s="451"/>
      <c r="I39" s="451"/>
      <c r="J39" s="451"/>
      <c r="K39" s="451"/>
      <c r="L39" s="451"/>
    </row>
    <row r="40" spans="1:12" x14ac:dyDescent="0.2">
      <c r="A40" s="451"/>
      <c r="B40" s="462"/>
      <c r="C40" s="462"/>
      <c r="D40" s="462"/>
      <c r="E40" s="462"/>
      <c r="F40" s="462"/>
      <c r="G40" s="462"/>
      <c r="H40" s="462"/>
      <c r="I40" s="462"/>
      <c r="J40" s="462"/>
      <c r="K40" s="451"/>
      <c r="L40" s="451"/>
    </row>
    <row r="41" spans="1:12" x14ac:dyDescent="0.2">
      <c r="A41" s="451"/>
      <c r="B41" s="455"/>
      <c r="C41" s="455" t="s">
        <v>23</v>
      </c>
      <c r="D41" s="455" t="s">
        <v>24</v>
      </c>
      <c r="E41" s="455" t="s">
        <v>27</v>
      </c>
      <c r="F41" s="455" t="s">
        <v>28</v>
      </c>
      <c r="G41" s="455" t="s">
        <v>29</v>
      </c>
      <c r="H41" s="455" t="s">
        <v>25</v>
      </c>
      <c r="I41" s="455"/>
      <c r="J41" s="455"/>
      <c r="K41" s="451"/>
      <c r="L41" s="451"/>
    </row>
    <row r="42" spans="1:12" x14ac:dyDescent="0.2">
      <c r="A42" s="451"/>
      <c r="B42" s="455">
        <f>'T5'!A7</f>
        <v>1929</v>
      </c>
      <c r="C42" s="455">
        <f>'T5'!B7</f>
        <v>3.05747903482317</v>
      </c>
      <c r="D42" s="455">
        <f>'T5'!C7</f>
        <v>0</v>
      </c>
      <c r="E42" s="455">
        <f>'T5'!D7</f>
        <v>0</v>
      </c>
      <c r="F42" s="455">
        <f>'T5'!E7</f>
        <v>0.11514248072079016</v>
      </c>
      <c r="G42" s="455">
        <f>'T5'!F7</f>
        <v>2.1898309187019488E-2</v>
      </c>
      <c r="H42" s="455">
        <f>'T5'!G7</f>
        <v>2.9347867933813779E-2</v>
      </c>
      <c r="I42" s="455">
        <f>'T5'!H7</f>
        <v>3.2238676926647933</v>
      </c>
      <c r="J42" s="455"/>
      <c r="K42" s="451"/>
      <c r="L42" s="451"/>
    </row>
    <row r="43" spans="1:12" x14ac:dyDescent="0.2">
      <c r="A43" s="451"/>
      <c r="B43" s="455">
        <f>'T5'!A8</f>
        <v>1930</v>
      </c>
      <c r="C43" s="455">
        <f>'T5'!B8</f>
        <v>3.6251455997293807</v>
      </c>
      <c r="D43" s="455">
        <f>'T5'!C8</f>
        <v>0</v>
      </c>
      <c r="E43" s="455">
        <f>'T5'!D8</f>
        <v>0</v>
      </c>
      <c r="F43" s="455">
        <f>'T5'!E8</f>
        <v>0.15429438592200417</v>
      </c>
      <c r="G43" s="455">
        <f>'T5'!F8</f>
        <v>1.5891452717890713E-2</v>
      </c>
      <c r="H43" s="455">
        <f>'T5'!G8</f>
        <v>3.4909076287727145E-2</v>
      </c>
      <c r="I43" s="455"/>
      <c r="J43" s="455"/>
      <c r="K43" s="451"/>
      <c r="L43" s="451"/>
    </row>
    <row r="44" spans="1:12" x14ac:dyDescent="0.2">
      <c r="A44" s="451"/>
      <c r="B44" s="455">
        <f>'T5'!A9</f>
        <v>1931</v>
      </c>
      <c r="C44" s="455">
        <f>'T5'!B9</f>
        <v>4.1972081002136967</v>
      </c>
      <c r="D44" s="455">
        <f>'T5'!C9</f>
        <v>0</v>
      </c>
      <c r="E44" s="455">
        <f>'T5'!D9</f>
        <v>0</v>
      </c>
      <c r="F44" s="455">
        <f>'T5'!E9</f>
        <v>0.11298310731374726</v>
      </c>
      <c r="G44" s="455">
        <f>'T5'!F9</f>
        <v>1.6350447140186752E-2</v>
      </c>
      <c r="H44" s="455">
        <f>'T5'!G9</f>
        <v>4.7969885054557675E-2</v>
      </c>
      <c r="I44" s="455"/>
      <c r="J44" s="455"/>
      <c r="K44" s="451"/>
      <c r="L44" s="451"/>
    </row>
    <row r="45" spans="1:12" x14ac:dyDescent="0.2">
      <c r="A45" s="451"/>
      <c r="B45" s="455">
        <f>'T5'!A10</f>
        <v>1932</v>
      </c>
      <c r="C45" s="455">
        <f>'T5'!B10</f>
        <v>4.9728704700699424</v>
      </c>
      <c r="D45" s="455">
        <f>'T5'!C10</f>
        <v>0</v>
      </c>
      <c r="E45" s="455">
        <f>'T5'!D10</f>
        <v>0</v>
      </c>
      <c r="F45" s="455">
        <f>'T5'!E10</f>
        <v>0.18111168917312614</v>
      </c>
      <c r="G45" s="455">
        <f>'T5'!F10</f>
        <v>1.1822339511349058E-2</v>
      </c>
      <c r="H45" s="455">
        <f>'T5'!G10</f>
        <v>6.3784231584670503E-2</v>
      </c>
      <c r="I45" s="455"/>
      <c r="J45" s="455"/>
      <c r="K45" s="451"/>
      <c r="L45" s="451"/>
    </row>
    <row r="46" spans="1:12" x14ac:dyDescent="0.2">
      <c r="A46" s="451"/>
      <c r="B46" s="455">
        <f>'T5'!A11</f>
        <v>1933</v>
      </c>
      <c r="C46" s="455">
        <f>'T5'!B11</f>
        <v>5.0810454799204061</v>
      </c>
      <c r="D46" s="455">
        <f>'T5'!C11</f>
        <v>0</v>
      </c>
      <c r="E46" s="455">
        <f>'T5'!D11</f>
        <v>0</v>
      </c>
      <c r="F46" s="455">
        <f>'T5'!E11</f>
        <v>0.10425880363491076</v>
      </c>
      <c r="G46" s="455">
        <f>'T5'!F11</f>
        <v>6.7050343271214709E-3</v>
      </c>
      <c r="H46" s="455">
        <f>'T5'!G11</f>
        <v>0.10282958619461828</v>
      </c>
      <c r="I46" s="455"/>
      <c r="J46" s="455"/>
      <c r="K46" s="451"/>
      <c r="L46" s="451"/>
    </row>
    <row r="47" spans="1:12" x14ac:dyDescent="0.2">
      <c r="A47" s="451"/>
      <c r="B47" s="455">
        <f>'T5'!A12</f>
        <v>1934</v>
      </c>
      <c r="C47" s="455">
        <f>'T5'!B12</f>
        <v>5.3177398517352144</v>
      </c>
      <c r="D47" s="455">
        <f>'T5'!C12</f>
        <v>0</v>
      </c>
      <c r="E47" s="455">
        <f>'T5'!D12</f>
        <v>0</v>
      </c>
      <c r="F47" s="455">
        <f>'T5'!E12</f>
        <v>0.10898810654116554</v>
      </c>
      <c r="G47" s="455">
        <f>'T5'!F12</f>
        <v>5.130404424298407E-3</v>
      </c>
      <c r="H47" s="455">
        <f>'T5'!G12</f>
        <v>0.14101691041520215</v>
      </c>
      <c r="I47" s="455">
        <f>'T5'!H12</f>
        <v>5.5728752731158808</v>
      </c>
      <c r="J47" s="455"/>
      <c r="K47" s="451"/>
      <c r="L47" s="451"/>
    </row>
    <row r="48" spans="1:12" x14ac:dyDescent="0.2">
      <c r="A48" s="451"/>
      <c r="B48" s="455">
        <f>'T5'!A13</f>
        <v>1935</v>
      </c>
      <c r="C48" s="455">
        <f>'T5'!B13</f>
        <v>4.9352140764424668</v>
      </c>
      <c r="D48" s="455">
        <f>'T5'!C13</f>
        <v>0.28189786416383594</v>
      </c>
      <c r="E48" s="455">
        <f>'T5'!D13</f>
        <v>0</v>
      </c>
      <c r="F48" s="455">
        <f>'T5'!E13</f>
        <v>0.14286643830695533</v>
      </c>
      <c r="G48" s="455">
        <f>'T5'!F13</f>
        <v>5.321051807404273E-3</v>
      </c>
      <c r="H48" s="455">
        <f>'T5'!G13</f>
        <v>0.1268324303782658</v>
      </c>
      <c r="I48" s="455"/>
      <c r="J48" s="455"/>
      <c r="K48" s="451"/>
      <c r="L48" s="451"/>
    </row>
    <row r="49" spans="1:12" x14ac:dyDescent="0.2">
      <c r="A49" s="451"/>
      <c r="B49" s="455">
        <f>'T5'!A14</f>
        <v>1936</v>
      </c>
      <c r="C49" s="455">
        <f>'T5'!B14</f>
        <v>4.4049524758239169</v>
      </c>
      <c r="D49" s="455">
        <f>'T5'!C14</f>
        <v>0.42322386423075825</v>
      </c>
      <c r="E49" s="455">
        <f>'T5'!D14</f>
        <v>0</v>
      </c>
      <c r="F49" s="455">
        <f>'T5'!E14</f>
        <v>0.13829624156228831</v>
      </c>
      <c r="G49" s="455">
        <f>'T5'!F14</f>
        <v>1.0339705499225089E-2</v>
      </c>
      <c r="H49" s="455">
        <f>'T5'!G14</f>
        <v>0.12154991582410529</v>
      </c>
      <c r="I49" s="455"/>
      <c r="J49" s="455"/>
      <c r="K49" s="451"/>
      <c r="L49" s="451"/>
    </row>
    <row r="50" spans="1:12" x14ac:dyDescent="0.2">
      <c r="A50" s="451"/>
      <c r="B50" s="455">
        <f>'T5'!A15</f>
        <v>1937</v>
      </c>
      <c r="C50" s="455">
        <f>'T5'!B15</f>
        <v>4.3383228804866896</v>
      </c>
      <c r="D50" s="455">
        <f>'T5'!C15</f>
        <v>0.42130896596995232</v>
      </c>
      <c r="E50" s="455">
        <f>'T5'!D15</f>
        <v>0</v>
      </c>
      <c r="F50" s="455">
        <f>'T5'!E15</f>
        <v>0.16488199911142157</v>
      </c>
      <c r="G50" s="455">
        <f>'T5'!F15</f>
        <v>8.7621254129904309E-3</v>
      </c>
      <c r="H50" s="455">
        <f>'T5'!G15</f>
        <v>7.3984618886533626E-2</v>
      </c>
      <c r="I50" s="455"/>
      <c r="J50" s="455"/>
      <c r="K50" s="451"/>
      <c r="L50" s="451"/>
    </row>
    <row r="51" spans="1:12" x14ac:dyDescent="0.2">
      <c r="A51" s="451"/>
      <c r="B51" s="455">
        <f>'T5'!A16</f>
        <v>1938</v>
      </c>
      <c r="C51" s="455">
        <f>'T5'!B16</f>
        <v>4.5795144789255522</v>
      </c>
      <c r="D51" s="455">
        <f>'T5'!C16</f>
        <v>0.44733961482345358</v>
      </c>
      <c r="E51" s="455">
        <f>'T5'!D16</f>
        <v>0</v>
      </c>
      <c r="F51" s="455">
        <f>'T5'!E16</f>
        <v>0.19539166960145701</v>
      </c>
      <c r="G51" s="455">
        <f>'T5'!F16</f>
        <v>8.3137898601746626E-3</v>
      </c>
      <c r="H51" s="455">
        <f>'T5'!G16</f>
        <v>0.12537310454223824</v>
      </c>
      <c r="I51" s="455"/>
      <c r="J51" s="455"/>
      <c r="K51" s="451"/>
      <c r="L51" s="451"/>
    </row>
    <row r="52" spans="1:12" x14ac:dyDescent="0.2">
      <c r="A52" s="451"/>
      <c r="B52" s="463" t="str">
        <f>'T5'!A17</f>
        <v>1939h</v>
      </c>
      <c r="C52" s="455">
        <f>'T5'!B17</f>
        <v>4.5957115277988185</v>
      </c>
      <c r="D52" s="455">
        <f>'T5'!C17</f>
        <v>0.51147178686833639</v>
      </c>
      <c r="E52" s="455">
        <f>'T5'!D17</f>
        <v>0</v>
      </c>
      <c r="F52" s="455">
        <f>'T5'!E17</f>
        <v>0.30582961343068438</v>
      </c>
      <c r="G52" s="455">
        <f>'T5'!F17</f>
        <v>6.4873564566540259E-3</v>
      </c>
      <c r="H52" s="455">
        <f>'T5'!G17</f>
        <v>0.16190934885306116</v>
      </c>
      <c r="I52" s="455"/>
      <c r="J52" s="455"/>
      <c r="K52" s="451"/>
      <c r="L52" s="451"/>
    </row>
    <row r="53" spans="1:12" x14ac:dyDescent="0.2">
      <c r="A53" s="451"/>
      <c r="B53" s="455">
        <f>'T5'!A18</f>
        <v>1940</v>
      </c>
      <c r="C53" s="455">
        <f>'T5'!B18</f>
        <v>4.3264764525159345</v>
      </c>
      <c r="D53" s="455">
        <f>'T5'!C18</f>
        <v>0.47719545333857977</v>
      </c>
      <c r="E53" s="455">
        <f>'T5'!D18</f>
        <v>0</v>
      </c>
      <c r="F53" s="455">
        <f>'T5'!E18</f>
        <v>0.15522753548132326</v>
      </c>
      <c r="G53" s="455">
        <f>'T5'!F18</f>
        <v>7.9586600884284844E-3</v>
      </c>
      <c r="H53" s="455">
        <f>'T5'!G18</f>
        <v>0.14160590029153289</v>
      </c>
      <c r="I53" s="455"/>
      <c r="J53" s="455"/>
      <c r="K53" s="451"/>
      <c r="L53" s="451"/>
    </row>
    <row r="54" spans="1:12" x14ac:dyDescent="0.2">
      <c r="A54" s="451"/>
      <c r="B54" s="455">
        <f>'T5'!A19</f>
        <v>1941</v>
      </c>
      <c r="C54" s="455">
        <f>'T5'!B19</f>
        <v>4.0489282122326689</v>
      </c>
      <c r="D54" s="455">
        <f>'T5'!C19</f>
        <v>0.49417933326954605</v>
      </c>
      <c r="E54" s="455">
        <f>'T5'!D19</f>
        <v>0</v>
      </c>
      <c r="F54" s="455">
        <f>'T5'!E19</f>
        <v>0.16728725364539551</v>
      </c>
      <c r="G54" s="455">
        <f>'T5'!F19</f>
        <v>7.6644886999294405E-3</v>
      </c>
      <c r="H54" s="455">
        <f>'T5'!G19</f>
        <v>7.2561325473586208E-2</v>
      </c>
      <c r="I54" s="455"/>
      <c r="J54" s="455"/>
      <c r="K54" s="451"/>
      <c r="L54" s="451"/>
    </row>
    <row r="55" spans="1:12" x14ac:dyDescent="0.2">
      <c r="A55" s="451"/>
      <c r="B55" s="455">
        <f>'T5'!A20</f>
        <v>1942</v>
      </c>
      <c r="C55" s="455">
        <f>'T5'!B20</f>
        <v>3.5891915879875218</v>
      </c>
      <c r="D55" s="455">
        <f>'T5'!C20</f>
        <v>0.40517262618023986</v>
      </c>
      <c r="E55" s="455">
        <f>'T5'!D20</f>
        <v>0</v>
      </c>
      <c r="F55" s="455">
        <f>'T5'!E20</f>
        <v>0.12488017973618563</v>
      </c>
      <c r="G55" s="455">
        <f>'T5'!F20</f>
        <v>5.6471206401459608E-3</v>
      </c>
      <c r="H55" s="455">
        <f>'T5'!G20</f>
        <v>6.3622646117338616E-2</v>
      </c>
      <c r="I55" s="455"/>
      <c r="J55" s="455"/>
      <c r="K55" s="451"/>
      <c r="L55" s="451"/>
    </row>
    <row r="56" spans="1:12" x14ac:dyDescent="0.2">
      <c r="A56" s="451"/>
      <c r="B56" s="455">
        <f>'T5'!A21</f>
        <v>1943</v>
      </c>
      <c r="C56" s="455">
        <f>'T5'!B21</f>
        <v>3.2576904812892002</v>
      </c>
      <c r="D56" s="455">
        <f>'T5'!C21</f>
        <v>0.23609352332871991</v>
      </c>
      <c r="E56" s="455">
        <f>'T5'!D21</f>
        <v>0</v>
      </c>
      <c r="F56" s="455">
        <f>'T5'!E21</f>
        <v>0.15744500228946737</v>
      </c>
      <c r="G56" s="455">
        <f>'T5'!F21</f>
        <v>2.7508567541011126E-3</v>
      </c>
      <c r="H56" s="455">
        <f>'T5'!G21</f>
        <v>4.6551742280918275E-2</v>
      </c>
      <c r="I56" s="455"/>
      <c r="J56" s="455"/>
      <c r="K56" s="451"/>
      <c r="L56" s="451"/>
    </row>
    <row r="57" spans="1:12" x14ac:dyDescent="0.2">
      <c r="A57" s="451"/>
      <c r="B57" s="455">
        <f>'T5'!A22</f>
        <v>1944</v>
      </c>
      <c r="C57" s="455">
        <f>'T5'!B22</f>
        <v>3.1575529404635545</v>
      </c>
      <c r="D57" s="455">
        <f>'T5'!C22</f>
        <v>0.24186583242451509</v>
      </c>
      <c r="E57" s="455">
        <f>'T5'!D22</f>
        <v>0</v>
      </c>
      <c r="F57" s="455">
        <f>'T5'!E22</f>
        <v>0.164343238868768</v>
      </c>
      <c r="G57" s="455">
        <f>'T5'!F22</f>
        <v>5.3290750415068786E-3</v>
      </c>
      <c r="H57" s="455">
        <f>'T5'!G22</f>
        <v>4.1981135300803822E-2</v>
      </c>
      <c r="I57" s="455"/>
      <c r="J57" s="455"/>
      <c r="K57" s="451"/>
      <c r="L57" s="451"/>
    </row>
    <row r="58" spans="1:12" x14ac:dyDescent="0.2">
      <c r="A58" s="451"/>
      <c r="B58" s="455">
        <f>'T5'!A23</f>
        <v>1945</v>
      </c>
      <c r="C58" s="455">
        <f>'T5'!B23</f>
        <v>2.7302356513727211</v>
      </c>
      <c r="D58" s="455">
        <f>'T5'!C23</f>
        <v>0.24798900511849342</v>
      </c>
      <c r="E58" s="455">
        <f>'T5'!D23</f>
        <v>0</v>
      </c>
      <c r="F58" s="455">
        <f>'T5'!E23</f>
        <v>0.16358329924360068</v>
      </c>
      <c r="G58" s="455">
        <f>'T5'!F23</f>
        <v>1.1085056321183583E-2</v>
      </c>
      <c r="H58" s="455">
        <f>'T5'!G23</f>
        <v>4.1555124763186957E-2</v>
      </c>
      <c r="I58" s="455"/>
      <c r="J58" s="455"/>
      <c r="K58" s="451"/>
      <c r="L58" s="451"/>
    </row>
    <row r="59" spans="1:12" x14ac:dyDescent="0.2">
      <c r="A59" s="451"/>
      <c r="B59" s="455">
        <f>'T5'!A24</f>
        <v>1946</v>
      </c>
      <c r="C59" s="455">
        <f>'T5'!B24</f>
        <v>2.4581112908331688</v>
      </c>
      <c r="D59" s="455">
        <f>'T5'!C24</f>
        <v>0.2570393003637218</v>
      </c>
      <c r="E59" s="455">
        <f>'T5'!D24</f>
        <v>0</v>
      </c>
      <c r="F59" s="455">
        <f>'T5'!E24</f>
        <v>0.14975898186534903</v>
      </c>
      <c r="G59" s="455">
        <f>'T5'!F24</f>
        <v>1.2520716315206959E-2</v>
      </c>
      <c r="H59" s="455">
        <f>'T5'!G24</f>
        <v>7.0715585272042761E-2</v>
      </c>
      <c r="I59" s="455">
        <f>'T5'!H24</f>
        <v>2.9481458746494891</v>
      </c>
      <c r="J59" s="455"/>
      <c r="K59" s="451"/>
      <c r="L59" s="451"/>
    </row>
    <row r="60" spans="1:12" x14ac:dyDescent="0.2">
      <c r="A60" s="451"/>
      <c r="B60" s="455">
        <f>'T5'!A25</f>
        <v>1947</v>
      </c>
      <c r="C60" s="455">
        <f>'T5'!B25</f>
        <v>2.1895299646589184</v>
      </c>
      <c r="D60" s="455">
        <f>'T5'!C25</f>
        <v>0.51295625545272816</v>
      </c>
      <c r="E60" s="455">
        <f>'T5'!D25</f>
        <v>0</v>
      </c>
      <c r="F60" s="455">
        <f>'T5'!E25</f>
        <v>0.19755450956310275</v>
      </c>
      <c r="G60" s="455">
        <f>'T5'!F25</f>
        <v>1.7469945698044102E-2</v>
      </c>
      <c r="H60" s="455">
        <f>'T5'!G25</f>
        <v>0.11006920442680977</v>
      </c>
      <c r="I60" s="455"/>
      <c r="J60" s="455"/>
      <c r="K60" s="451"/>
      <c r="L60" s="451"/>
    </row>
    <row r="61" spans="1:12" x14ac:dyDescent="0.2">
      <c r="A61" s="451"/>
      <c r="B61" s="455">
        <f>'T5'!A26</f>
        <v>1948</v>
      </c>
      <c r="C61" s="455">
        <f>'T5'!B26</f>
        <v>2.2442199878997116</v>
      </c>
      <c r="D61" s="455">
        <f>'T5'!C26</f>
        <v>0.58852548632125934</v>
      </c>
      <c r="E61" s="455">
        <f>'T5'!D26</f>
        <v>0</v>
      </c>
      <c r="F61" s="455">
        <f>'T5'!E26</f>
        <v>0.17490929173357833</v>
      </c>
      <c r="G61" s="455">
        <f>'T5'!F26</f>
        <v>2.2356634286246096E-2</v>
      </c>
      <c r="H61" s="455">
        <f>'T5'!G26</f>
        <v>8.0547401190194018E-2</v>
      </c>
      <c r="I61" s="455"/>
      <c r="J61" s="455"/>
      <c r="K61" s="451"/>
      <c r="L61" s="451"/>
    </row>
    <row r="62" spans="1:12" x14ac:dyDescent="0.2">
      <c r="A62" s="451"/>
      <c r="B62" s="455">
        <f>'T5'!A27</f>
        <v>1949</v>
      </c>
      <c r="C62" s="455">
        <f>'T5'!B27</f>
        <v>2.2190744631266446</v>
      </c>
      <c r="D62" s="455">
        <f>'T5'!C27</f>
        <v>0.59527053922322781</v>
      </c>
      <c r="E62" s="455">
        <f>'T5'!D27</f>
        <v>0</v>
      </c>
      <c r="F62" s="455">
        <f>'T5'!E27</f>
        <v>0.2819562334323597</v>
      </c>
      <c r="G62" s="455">
        <f>'T5'!F27</f>
        <v>1.7638863873785895E-2</v>
      </c>
      <c r="H62" s="455">
        <f>'T5'!G27</f>
        <v>7.5120391761932928E-2</v>
      </c>
      <c r="I62" s="455"/>
      <c r="J62" s="455"/>
      <c r="K62" s="451"/>
      <c r="L62" s="451"/>
    </row>
    <row r="63" spans="1:12" x14ac:dyDescent="0.2">
      <c r="A63" s="451"/>
      <c r="B63" s="455">
        <f>'T5'!A28</f>
        <v>1950</v>
      </c>
      <c r="C63" s="455">
        <f>'T5'!B28</f>
        <v>2.1826688501950442</v>
      </c>
      <c r="D63" s="455">
        <f>'T5'!C28</f>
        <v>0.55610428376856003</v>
      </c>
      <c r="E63" s="455">
        <f>'T5'!D28</f>
        <v>0</v>
      </c>
      <c r="F63" s="455">
        <f>'T5'!E28</f>
        <v>0.26651918772043592</v>
      </c>
      <c r="G63" s="455">
        <f>'T5'!F28</f>
        <v>1.5836910057453569E-2</v>
      </c>
      <c r="H63" s="455">
        <f>'T5'!G28</f>
        <v>7.2051087735996541E-2</v>
      </c>
      <c r="I63" s="455"/>
      <c r="J63" s="455"/>
      <c r="K63" s="451"/>
      <c r="L63" s="451"/>
    </row>
    <row r="64" spans="1:12" x14ac:dyDescent="0.2">
      <c r="A64" s="451"/>
      <c r="B64" s="455">
        <f>'T5'!A29</f>
        <v>1951</v>
      </c>
      <c r="C64" s="455">
        <f>'T5'!B29</f>
        <v>2.2693178515732337</v>
      </c>
      <c r="D64" s="455">
        <f>'T5'!C29</f>
        <v>0.58078393246985083</v>
      </c>
      <c r="E64" s="455">
        <f>'T5'!D29</f>
        <v>0</v>
      </c>
      <c r="F64" s="455">
        <f>'T5'!E29</f>
        <v>0.27802184559579829</v>
      </c>
      <c r="G64" s="455">
        <f>'T5'!F29</f>
        <v>1.9278533049034118E-2</v>
      </c>
      <c r="H64" s="455">
        <f>'T5'!G29</f>
        <v>7.1450984567186251E-2</v>
      </c>
      <c r="I64" s="455"/>
      <c r="J64" s="455"/>
      <c r="K64" s="451"/>
      <c r="L64" s="451"/>
    </row>
    <row r="65" spans="1:12" x14ac:dyDescent="0.2">
      <c r="A65" s="451"/>
      <c r="B65" s="455">
        <f>'T5'!A30</f>
        <v>1952</v>
      </c>
      <c r="C65" s="455">
        <f>'T5'!B30</f>
        <v>2.2857629397831323</v>
      </c>
      <c r="D65" s="455">
        <f>'T5'!C30</f>
        <v>0.77737381712479925</v>
      </c>
      <c r="E65" s="455">
        <f>'T5'!D30</f>
        <v>0</v>
      </c>
      <c r="F65" s="455">
        <f>'T5'!E30</f>
        <v>0.28242152561243783</v>
      </c>
      <c r="G65" s="455">
        <f>'T5'!F30</f>
        <v>1.6957913842208443E-2</v>
      </c>
      <c r="H65" s="455">
        <f>'T5'!G30</f>
        <v>0.10778450557906569</v>
      </c>
      <c r="I65" s="455"/>
      <c r="J65" s="455"/>
      <c r="K65" s="451"/>
      <c r="L65" s="451"/>
    </row>
    <row r="66" spans="1:12" x14ac:dyDescent="0.2">
      <c r="A66" s="451"/>
      <c r="B66" s="455">
        <f>'T5'!A31</f>
        <v>1953</v>
      </c>
      <c r="C66" s="455">
        <f>'T5'!B31</f>
        <v>2.4192452512587908</v>
      </c>
      <c r="D66" s="455">
        <f>'T5'!C31</f>
        <v>0.91179867944180937</v>
      </c>
      <c r="E66" s="455">
        <f>'T5'!D31</f>
        <v>0</v>
      </c>
      <c r="F66" s="455">
        <f>'T5'!E31</f>
        <v>0.29311474875862886</v>
      </c>
      <c r="G66" s="455">
        <f>'T5'!F31</f>
        <v>1.6101693377138643E-2</v>
      </c>
      <c r="H66" s="455">
        <f>'T5'!G31</f>
        <v>0.14539733940893171</v>
      </c>
      <c r="I66" s="455"/>
      <c r="J66" s="455"/>
      <c r="K66" s="451"/>
      <c r="L66" s="451"/>
    </row>
    <row r="67" spans="1:12" x14ac:dyDescent="0.2">
      <c r="A67" s="451"/>
      <c r="B67" s="455">
        <f>'T5'!A32</f>
        <v>1954</v>
      </c>
      <c r="C67" s="455">
        <f>'T5'!B32</f>
        <v>2.5597315525825581</v>
      </c>
      <c r="D67" s="455">
        <f>'T5'!C32</f>
        <v>0.77894675494555055</v>
      </c>
      <c r="E67" s="455">
        <f>'T5'!D32</f>
        <v>0</v>
      </c>
      <c r="F67" s="455">
        <f>'T5'!E32</f>
        <v>0.28153038166507816</v>
      </c>
      <c r="G67" s="455">
        <f>'T5'!F32</f>
        <v>1.6778661242456319E-2</v>
      </c>
      <c r="H67" s="455">
        <f>'T5'!G32</f>
        <v>0.117130953538608</v>
      </c>
      <c r="I67" s="455"/>
      <c r="J67" s="455"/>
      <c r="K67" s="451"/>
      <c r="L67" s="451"/>
    </row>
    <row r="68" spans="1:12" x14ac:dyDescent="0.2">
      <c r="A68" s="451"/>
      <c r="B68" s="455">
        <f>'T5'!A33</f>
        <v>1955</v>
      </c>
      <c r="C68" s="455">
        <f>'T5'!B33</f>
        <v>2.5263078288679051</v>
      </c>
      <c r="D68" s="455">
        <f>'T5'!C33</f>
        <v>0.78534881707120929</v>
      </c>
      <c r="E68" s="455">
        <f>'T5'!D33</f>
        <v>0</v>
      </c>
      <c r="F68" s="455">
        <f>'T5'!E33</f>
        <v>0.26712316831609834</v>
      </c>
      <c r="G68" s="455">
        <f>'T5'!F33</f>
        <v>1.7340147562334186E-2</v>
      </c>
      <c r="H68" s="455">
        <f>'T5'!G33</f>
        <v>0.1327214602700208</v>
      </c>
      <c r="I68" s="455"/>
      <c r="J68" s="455"/>
      <c r="K68" s="451"/>
      <c r="L68" s="451"/>
    </row>
    <row r="69" spans="1:12" x14ac:dyDescent="0.2">
      <c r="A69" s="451"/>
      <c r="B69" s="455">
        <f>'T5'!A34</f>
        <v>1956</v>
      </c>
      <c r="C69" s="455">
        <f>'T5'!B34</f>
        <v>2.6563801505438422</v>
      </c>
      <c r="D69" s="455">
        <f>'T5'!C34</f>
        <v>0.7912943918366826</v>
      </c>
      <c r="E69" s="455">
        <f>'T5'!D34</f>
        <v>0</v>
      </c>
      <c r="F69" s="455">
        <f>'T5'!E34</f>
        <v>0.33534862079590189</v>
      </c>
      <c r="G69" s="455">
        <f>'T5'!F34</f>
        <v>2.1041089007964316E-2</v>
      </c>
      <c r="H69" s="455">
        <f>'T5'!G34</f>
        <v>0.12947227143200907</v>
      </c>
      <c r="I69" s="455"/>
      <c r="J69" s="455"/>
      <c r="K69" s="451"/>
      <c r="L69" s="451"/>
    </row>
    <row r="70" spans="1:12" x14ac:dyDescent="0.2">
      <c r="A70" s="451"/>
      <c r="B70" s="455">
        <f>'T5'!A35</f>
        <v>1957</v>
      </c>
      <c r="C70" s="455">
        <f>'T5'!B35</f>
        <v>2.7050881194251701</v>
      </c>
      <c r="D70" s="455">
        <f>'T5'!C35</f>
        <v>0.81109629385278037</v>
      </c>
      <c r="E70" s="455">
        <f>'T5'!D35</f>
        <v>0</v>
      </c>
      <c r="F70" s="455">
        <f>'T5'!E35</f>
        <v>0.34149400890247122</v>
      </c>
      <c r="G70" s="455">
        <f>'T5'!F35</f>
        <v>1.9327220520111668E-2</v>
      </c>
      <c r="H70" s="455">
        <f>'T5'!G35</f>
        <v>9.8479528896746299E-2</v>
      </c>
      <c r="I70" s="455"/>
      <c r="J70" s="455"/>
      <c r="K70" s="451"/>
      <c r="L70" s="451"/>
    </row>
    <row r="71" spans="1:12" x14ac:dyDescent="0.2">
      <c r="A71" s="451"/>
      <c r="B71" s="455">
        <f>'T5'!A36</f>
        <v>1958</v>
      </c>
      <c r="C71" s="455">
        <f>'T5'!B36</f>
        <v>2.6368033442443393</v>
      </c>
      <c r="D71" s="455">
        <f>'T5'!C36</f>
        <v>0.77891454181313569</v>
      </c>
      <c r="E71" s="455">
        <f>'T5'!D36</f>
        <v>0</v>
      </c>
      <c r="F71" s="455">
        <f>'T5'!E36</f>
        <v>0.33319301575917093</v>
      </c>
      <c r="G71" s="455">
        <f>'T5'!F36</f>
        <v>1.73305576476811E-2</v>
      </c>
      <c r="H71" s="455">
        <f>'T5'!G36</f>
        <v>0.12209117565352531</v>
      </c>
      <c r="I71" s="455"/>
      <c r="J71" s="455"/>
      <c r="K71" s="451"/>
      <c r="L71" s="451"/>
    </row>
    <row r="72" spans="1:12" x14ac:dyDescent="0.2">
      <c r="A72" s="451"/>
      <c r="B72" s="455">
        <f>'T5'!A37</f>
        <v>1959</v>
      </c>
      <c r="C72" s="455">
        <f>'T5'!B37</f>
        <v>2.6541242662458751</v>
      </c>
      <c r="D72" s="455">
        <f>'T5'!C37</f>
        <v>0.77877928491433035</v>
      </c>
      <c r="E72" s="455">
        <f>'T5'!D37</f>
        <v>0</v>
      </c>
      <c r="F72" s="455">
        <f>'T5'!E37</f>
        <v>0.32401260347260152</v>
      </c>
      <c r="G72" s="455">
        <f>'T5'!F37</f>
        <v>2.2147608265880907E-2</v>
      </c>
      <c r="H72" s="455">
        <f>'T5'!G37</f>
        <v>0.11459940851708825</v>
      </c>
      <c r="I72" s="455"/>
      <c r="J72" s="455"/>
      <c r="K72" s="451"/>
      <c r="L72" s="451"/>
    </row>
    <row r="73" spans="1:12" x14ac:dyDescent="0.2">
      <c r="A73" s="451"/>
      <c r="B73" s="455">
        <f>'T5'!A38</f>
        <v>1960</v>
      </c>
      <c r="C73" s="455">
        <f>'T5'!B38</f>
        <v>2.7010992210037545</v>
      </c>
      <c r="D73" s="455">
        <f>'T5'!C38</f>
        <v>0.82164313391958776</v>
      </c>
      <c r="E73" s="455">
        <f>'T5'!D38</f>
        <v>0</v>
      </c>
      <c r="F73" s="455">
        <f>'T5'!E38</f>
        <v>0.4827954691029902</v>
      </c>
      <c r="G73" s="455">
        <f>'T5'!F38</f>
        <v>3.7063623956501361E-2</v>
      </c>
      <c r="H73" s="455">
        <f>'T5'!G38</f>
        <v>0.22033258298625868</v>
      </c>
      <c r="I73" s="455"/>
      <c r="J73" s="455"/>
      <c r="K73" s="451"/>
      <c r="L73" s="451"/>
    </row>
    <row r="74" spans="1:12" x14ac:dyDescent="0.2">
      <c r="A74" s="451"/>
      <c r="B74" s="455">
        <f>'T5'!A39</f>
        <v>1961</v>
      </c>
      <c r="C74" s="455">
        <f>'T5'!B39</f>
        <v>2.7680777696559415</v>
      </c>
      <c r="D74" s="455">
        <f>'T5'!C39</f>
        <v>0.81240273628762505</v>
      </c>
      <c r="E74" s="455">
        <f>'T5'!D39</f>
        <v>0</v>
      </c>
      <c r="F74" s="455">
        <f>'T5'!E39</f>
        <v>0.477212929444019</v>
      </c>
      <c r="G74" s="455">
        <f>'T5'!F39</f>
        <v>3.3481011785903451E-2</v>
      </c>
      <c r="H74" s="455">
        <f>'T5'!G39</f>
        <v>0.20450011941371074</v>
      </c>
      <c r="I74" s="455"/>
      <c r="J74" s="455"/>
      <c r="K74" s="451"/>
      <c r="L74" s="451"/>
    </row>
    <row r="75" spans="1:12" x14ac:dyDescent="0.2">
      <c r="A75" s="451"/>
      <c r="B75" s="455">
        <f>'T5'!A40</f>
        <v>1962</v>
      </c>
      <c r="C75" s="455">
        <f>'T5'!B40</f>
        <v>2.7265706791665112</v>
      </c>
      <c r="D75" s="455">
        <f>'T5'!C40</f>
        <v>0.8121982566739776</v>
      </c>
      <c r="E75" s="455">
        <f>'T5'!D40</f>
        <v>0</v>
      </c>
      <c r="F75" s="455">
        <f>'T5'!E40</f>
        <v>0.48371926659559161</v>
      </c>
      <c r="G75" s="455">
        <f>'T5'!F40</f>
        <v>3.9626132486282599E-2</v>
      </c>
      <c r="H75" s="455">
        <f>'T5'!G40</f>
        <v>0.18807178494129156</v>
      </c>
      <c r="I75" s="455"/>
      <c r="J75" s="455"/>
      <c r="K75" s="451"/>
      <c r="L75" s="451"/>
    </row>
    <row r="76" spans="1:12" x14ac:dyDescent="0.2">
      <c r="A76" s="451"/>
      <c r="B76" s="455">
        <f>'T5'!A41</f>
        <v>1963</v>
      </c>
      <c r="C76" s="455">
        <f>'T5'!B41</f>
        <v>2.7802618050458148</v>
      </c>
      <c r="D76" s="455">
        <f>'T5'!C41</f>
        <v>0.80230071674759584</v>
      </c>
      <c r="E76" s="455">
        <f>'T5'!D41</f>
        <v>0</v>
      </c>
      <c r="F76" s="455">
        <f>'T5'!E41</f>
        <v>0.57218695159075883</v>
      </c>
      <c r="G76" s="455">
        <f>'T5'!F41</f>
        <v>4.0050720164241396E-2</v>
      </c>
      <c r="H76" s="455">
        <f>'T5'!G41</f>
        <v>0.18622160781810185</v>
      </c>
      <c r="I76" s="455"/>
      <c r="J76" s="455"/>
      <c r="K76" s="451"/>
      <c r="L76" s="451"/>
    </row>
    <row r="77" spans="1:12" x14ac:dyDescent="0.2">
      <c r="A77" s="451"/>
      <c r="B77" s="455">
        <f>'T5'!A42</f>
        <v>1964</v>
      </c>
      <c r="C77" s="455">
        <f>'T5'!B42</f>
        <v>2.8619166377787639</v>
      </c>
      <c r="D77" s="455">
        <f>'T5'!C42</f>
        <v>0.9819088153078781</v>
      </c>
      <c r="E77" s="455">
        <f>'T5'!D42</f>
        <v>0</v>
      </c>
      <c r="F77" s="455">
        <f>'T5'!E42</f>
        <v>0.45526476833673785</v>
      </c>
      <c r="G77" s="455">
        <f>'T5'!F42</f>
        <v>0.19071112608659901</v>
      </c>
      <c r="H77" s="455">
        <f>'T5'!G42</f>
        <v>0.22477349445981892</v>
      </c>
      <c r="I77" s="455"/>
      <c r="J77" s="455"/>
      <c r="K77" s="451"/>
      <c r="L77" s="451"/>
    </row>
    <row r="78" spans="1:12" x14ac:dyDescent="0.2">
      <c r="A78" s="451"/>
      <c r="B78" s="455">
        <f>'T5'!A43</f>
        <v>1965</v>
      </c>
      <c r="C78" s="455">
        <f>'T5'!B43</f>
        <v>2.9118083948300124</v>
      </c>
      <c r="D78" s="455">
        <f>'T5'!C43</f>
        <v>0.98376201676543973</v>
      </c>
      <c r="E78" s="455">
        <f>'T5'!D43</f>
        <v>0</v>
      </c>
      <c r="F78" s="455">
        <f>'T5'!E43</f>
        <v>0.54727202397408559</v>
      </c>
      <c r="G78" s="455">
        <f>'T5'!F43</f>
        <v>0.19019692667460583</v>
      </c>
      <c r="H78" s="455">
        <f>'T5'!G43</f>
        <v>0.222676135673291</v>
      </c>
      <c r="I78" s="455"/>
      <c r="J78" s="455"/>
      <c r="K78" s="451"/>
      <c r="L78" s="451"/>
    </row>
    <row r="79" spans="1:12" x14ac:dyDescent="0.2">
      <c r="A79" s="451"/>
      <c r="B79" s="455">
        <f>'T5'!A44</f>
        <v>1966</v>
      </c>
      <c r="C79" s="455">
        <f>'T5'!B44</f>
        <v>2.9231521755186023</v>
      </c>
      <c r="D79" s="455">
        <f>'T5'!C44</f>
        <v>0.78097078768163786</v>
      </c>
      <c r="E79" s="455">
        <f>'T5'!D44</f>
        <v>0</v>
      </c>
      <c r="F79" s="455">
        <f>'T5'!E44</f>
        <v>0.44917973137537648</v>
      </c>
      <c r="G79" s="455">
        <f>'T5'!F44</f>
        <v>0.18960778237590081</v>
      </c>
      <c r="H79" s="455">
        <f>'T5'!G44</f>
        <v>0.43895663394913204</v>
      </c>
      <c r="I79" s="455"/>
      <c r="J79" s="455"/>
      <c r="K79" s="451"/>
      <c r="L79" s="451"/>
    </row>
    <row r="80" spans="1:12" x14ac:dyDescent="0.2">
      <c r="A80" s="451"/>
      <c r="B80" s="455">
        <f>'T5'!A45</f>
        <v>1967</v>
      </c>
      <c r="C80" s="455">
        <f>'T5'!B45</f>
        <v>3.0375580822098924</v>
      </c>
      <c r="D80" s="455">
        <f>'T5'!C45</f>
        <v>0.72525002907807101</v>
      </c>
      <c r="E80" s="455">
        <f>'T5'!D45</f>
        <v>0.23460265992948623</v>
      </c>
      <c r="F80" s="455">
        <f>'T5'!E45</f>
        <v>0.43686004143806678</v>
      </c>
      <c r="G80" s="455">
        <f>'T5'!F45</f>
        <v>0.17020057385598866</v>
      </c>
      <c r="H80" s="455">
        <f>'T5'!G45</f>
        <v>0.52646567171849656</v>
      </c>
      <c r="I80" s="455"/>
      <c r="J80" s="455"/>
      <c r="K80" s="451"/>
      <c r="L80" s="451"/>
    </row>
    <row r="81" spans="1:12" x14ac:dyDescent="0.2">
      <c r="A81" s="451"/>
      <c r="B81" s="455">
        <f>'T5'!A46</f>
        <v>1968</v>
      </c>
      <c r="C81" s="455">
        <f>'T5'!B46</f>
        <v>3.0325584237343652</v>
      </c>
      <c r="D81" s="455">
        <f>'T5'!C46</f>
        <v>0.74203523060645449</v>
      </c>
      <c r="E81" s="455">
        <f>'T5'!D46</f>
        <v>0.28348217125153846</v>
      </c>
      <c r="F81" s="455">
        <f>'T5'!E46</f>
        <v>0.51196039205078081</v>
      </c>
      <c r="G81" s="455">
        <f>'T5'!F46</f>
        <v>0.17744951176774817</v>
      </c>
      <c r="H81" s="455">
        <f>'T5'!G46</f>
        <v>0.66905629603950578</v>
      </c>
      <c r="I81" s="455"/>
      <c r="J81" s="455"/>
      <c r="K81" s="451"/>
      <c r="L81" s="451"/>
    </row>
    <row r="82" spans="1:12" x14ac:dyDescent="0.2">
      <c r="A82" s="451"/>
      <c r="B82" s="455">
        <f>'T5'!A47</f>
        <v>1969</v>
      </c>
      <c r="C82" s="455">
        <f>'T5'!B47</f>
        <v>3.0272695505870848</v>
      </c>
      <c r="D82" s="455">
        <f>'T5'!C47</f>
        <v>0.76287887210941507</v>
      </c>
      <c r="E82" s="455">
        <f>'T5'!D47</f>
        <v>0.32292387390082916</v>
      </c>
      <c r="F82" s="455">
        <f>'T5'!E47</f>
        <v>0.54794944251550215</v>
      </c>
      <c r="G82" s="455">
        <f>'T5'!F47</f>
        <v>0.18464699980391266</v>
      </c>
      <c r="H82" s="455">
        <f>'T5'!G47</f>
        <v>0.69234358726030765</v>
      </c>
      <c r="I82" s="455"/>
      <c r="J82" s="455"/>
      <c r="K82" s="451"/>
      <c r="L82" s="451"/>
    </row>
    <row r="83" spans="1:12" x14ac:dyDescent="0.2">
      <c r="A83" s="451"/>
      <c r="B83" s="455">
        <f>'T5'!A48</f>
        <v>1970</v>
      </c>
      <c r="C83" s="455">
        <f>'T5'!B48</f>
        <v>3.1603778518451984</v>
      </c>
      <c r="D83" s="455">
        <f>'T5'!C48</f>
        <v>0.76838680974114704</v>
      </c>
      <c r="E83" s="455">
        <f>'T5'!D48</f>
        <v>0.31399717473926403</v>
      </c>
      <c r="F83" s="455">
        <f>'T5'!E48</f>
        <v>0.47337031659475765</v>
      </c>
      <c r="G83" s="455">
        <f>'T5'!F48</f>
        <v>0.19369034079768177</v>
      </c>
      <c r="H83" s="455">
        <f>'T5'!G48</f>
        <v>0.58809091698625315</v>
      </c>
      <c r="I83" s="455"/>
      <c r="J83" s="455"/>
      <c r="K83" s="451"/>
      <c r="L83" s="451"/>
    </row>
    <row r="84" spans="1:12" x14ac:dyDescent="0.2">
      <c r="A84" s="451"/>
      <c r="B84" s="455">
        <f>'T5'!A49</f>
        <v>1971</v>
      </c>
      <c r="C84" s="455">
        <f>'T5'!B49</f>
        <v>3.2822645594409208</v>
      </c>
      <c r="D84" s="455">
        <f>'T5'!C49</f>
        <v>0.77702070524018485</v>
      </c>
      <c r="E84" s="455">
        <f>'T5'!D49</f>
        <v>0.26696848779189097</v>
      </c>
      <c r="F84" s="455">
        <f>'T5'!E49</f>
        <v>0.41176680367493151</v>
      </c>
      <c r="G84" s="455">
        <f>'T5'!F49</f>
        <v>0.26232343808722686</v>
      </c>
      <c r="H84" s="455">
        <f>'T5'!G49</f>
        <v>0.61949644215831456</v>
      </c>
      <c r="I84" s="455"/>
      <c r="J84" s="455"/>
      <c r="K84" s="451"/>
      <c r="L84" s="451"/>
    </row>
    <row r="85" spans="1:12" x14ac:dyDescent="0.2">
      <c r="A85" s="451"/>
      <c r="B85" s="455">
        <f>'T5'!A50</f>
        <v>1972</v>
      </c>
      <c r="C85" s="455">
        <f>'T5'!B50</f>
        <v>3.2983651597684065</v>
      </c>
      <c r="D85" s="455">
        <f>'T5'!C50</f>
        <v>0.78019468992182617</v>
      </c>
      <c r="E85" s="455">
        <f>'T5'!D50</f>
        <v>0.62067199397966122</v>
      </c>
      <c r="F85" s="455">
        <f>'T5'!E50</f>
        <v>0.58457827115047156</v>
      </c>
      <c r="G85" s="455">
        <f>'T5'!F50</f>
        <v>0.30082303805618249</v>
      </c>
      <c r="H85" s="455">
        <f>'T5'!G50</f>
        <v>0.69500634341633472</v>
      </c>
      <c r="I85" s="455"/>
      <c r="J85" s="455"/>
      <c r="K85" s="451"/>
      <c r="L85" s="451"/>
    </row>
    <row r="86" spans="1:12" x14ac:dyDescent="0.2">
      <c r="A86" s="451"/>
      <c r="B86" s="455">
        <f>'T5'!A51</f>
        <v>1973</v>
      </c>
      <c r="C86" s="455">
        <f>'T5'!B51</f>
        <v>3.4975714620580947</v>
      </c>
      <c r="D86" s="455">
        <f>'T5'!C51</f>
        <v>0.79111107792868496</v>
      </c>
      <c r="E86" s="455">
        <f>'T5'!D51</f>
        <v>0.58365059782271778</v>
      </c>
      <c r="F86" s="455">
        <f>'T5'!E51</f>
        <v>0.54787734234315244</v>
      </c>
      <c r="G86" s="455">
        <f>'T5'!F51</f>
        <v>0.3225078246047659</v>
      </c>
      <c r="H86" s="455">
        <f>'T5'!G51</f>
        <v>0.62429321664066684</v>
      </c>
      <c r="I86" s="455"/>
      <c r="J86" s="455"/>
      <c r="K86" s="451"/>
      <c r="L86" s="451"/>
    </row>
    <row r="87" spans="1:12" x14ac:dyDescent="0.2">
      <c r="A87" s="451"/>
      <c r="B87" s="455">
        <f>'T5'!A52</f>
        <v>1974</v>
      </c>
      <c r="C87" s="455">
        <f>'T5'!B52</f>
        <v>3.5355444062279062</v>
      </c>
      <c r="D87" s="455">
        <f>'T5'!C52</f>
        <v>0.78651923816332836</v>
      </c>
      <c r="E87" s="455">
        <f>'T5'!D52</f>
        <v>0.57412017266279636</v>
      </c>
      <c r="F87" s="455">
        <f>'T5'!E52</f>
        <v>0.51585326172611401</v>
      </c>
      <c r="G87" s="455">
        <f>'T5'!F52</f>
        <v>0.31585809525885933</v>
      </c>
      <c r="H87" s="455">
        <f>'T5'!G52</f>
        <v>0.5344052188487256</v>
      </c>
      <c r="I87" s="455"/>
      <c r="J87" s="455"/>
      <c r="K87" s="451"/>
      <c r="L87" s="451"/>
    </row>
    <row r="88" spans="1:12" x14ac:dyDescent="0.2">
      <c r="A88" s="451"/>
      <c r="B88" s="455">
        <f>'T5'!A53</f>
        <v>1975</v>
      </c>
      <c r="C88" s="455">
        <f>'T5'!B53</f>
        <v>3.5296455192012939</v>
      </c>
      <c r="D88" s="455">
        <f>'T5'!C53</f>
        <v>1.0242032623444979</v>
      </c>
      <c r="E88" s="455">
        <f>'T5'!D53</f>
        <v>0.54988591198234538</v>
      </c>
      <c r="F88" s="455">
        <f>'T5'!E53</f>
        <v>0.5900865435507634</v>
      </c>
      <c r="G88" s="455">
        <f>'T5'!F53</f>
        <v>0.30047143206354332</v>
      </c>
      <c r="H88" s="455">
        <f>'T5'!G53</f>
        <v>0.54877371160306476</v>
      </c>
      <c r="I88" s="455"/>
      <c r="J88" s="455"/>
      <c r="K88" s="451"/>
      <c r="L88" s="451"/>
    </row>
    <row r="89" spans="1:12" x14ac:dyDescent="0.2">
      <c r="A89" s="451"/>
      <c r="B89" s="455">
        <f>'T5'!A54</f>
        <v>1976</v>
      </c>
      <c r="C89" s="455">
        <f>'T5'!B54</f>
        <v>3.7753130608261776</v>
      </c>
      <c r="D89" s="455">
        <f>'T5'!C54</f>
        <v>1.0219124091993961</v>
      </c>
      <c r="E89" s="455">
        <f>'T5'!D54</f>
        <v>0.60064101869922104</v>
      </c>
      <c r="F89" s="455">
        <f>'T5'!E54</f>
        <v>0.87513707311821576</v>
      </c>
      <c r="G89" s="455">
        <f>'T5'!F54</f>
        <v>0.29193393961464015</v>
      </c>
      <c r="H89" s="455">
        <f>'T5'!G54</f>
        <v>0.65233430267885739</v>
      </c>
      <c r="I89" s="455"/>
      <c r="J89" s="455"/>
      <c r="K89" s="451"/>
      <c r="L89" s="451"/>
    </row>
    <row r="90" spans="1:12" x14ac:dyDescent="0.2">
      <c r="A90" s="451"/>
      <c r="B90" s="455">
        <f>'T5'!A55</f>
        <v>1977</v>
      </c>
      <c r="C90" s="455">
        <f>'T5'!B55</f>
        <v>3.8648109385770262</v>
      </c>
      <c r="D90" s="455">
        <f>'T5'!C55</f>
        <v>1.0079910051129126</v>
      </c>
      <c r="E90" s="455">
        <f>'T5'!D55</f>
        <v>0.67622243973772911</v>
      </c>
      <c r="F90" s="455">
        <f>'T5'!E55</f>
        <v>0.8671478118616599</v>
      </c>
      <c r="G90" s="455">
        <f>'T5'!F55</f>
        <v>0.28322316091870325</v>
      </c>
      <c r="H90" s="455">
        <f>'T5'!G55</f>
        <v>0.67648582716855898</v>
      </c>
      <c r="I90" s="455">
        <f>'T5'!H55</f>
        <v>7.37588118337659</v>
      </c>
      <c r="J90" s="455"/>
      <c r="K90" s="451"/>
      <c r="L90" s="451"/>
    </row>
    <row r="91" spans="1:12" x14ac:dyDescent="0.2">
      <c r="A91" s="451"/>
      <c r="B91" s="455">
        <f>'T5'!A56</f>
        <v>1978</v>
      </c>
      <c r="C91" s="455">
        <f>'T5'!B56</f>
        <v>3.4737856145694948</v>
      </c>
      <c r="D91" s="455">
        <f>'T5'!C56</f>
        <v>0.97248594370944674</v>
      </c>
      <c r="E91" s="455">
        <f>'T5'!D56</f>
        <v>0.68201427795373026</v>
      </c>
      <c r="F91" s="455">
        <f>'T5'!E56</f>
        <v>0.74481238766270041</v>
      </c>
      <c r="G91" s="455">
        <f>'T5'!F56</f>
        <v>0.25725559105590717</v>
      </c>
      <c r="H91" s="455">
        <f>'T5'!G56</f>
        <v>0.65378439319061388</v>
      </c>
      <c r="I91" s="455"/>
      <c r="J91" s="455"/>
      <c r="K91" s="451"/>
      <c r="L91" s="451"/>
    </row>
    <row r="92" spans="1:12" x14ac:dyDescent="0.2">
      <c r="A92" s="451"/>
      <c r="B92" s="455">
        <f>'T5'!A57</f>
        <v>1979</v>
      </c>
      <c r="C92" s="455">
        <f>'T5'!B57</f>
        <v>3.0831712959853408</v>
      </c>
      <c r="D92" s="455">
        <f>'T5'!C57</f>
        <v>0.95916522293878148</v>
      </c>
      <c r="E92" s="455">
        <f>'T5'!D57</f>
        <v>0.63669436617464148</v>
      </c>
      <c r="F92" s="455">
        <f>'T5'!E57</f>
        <v>0.67781681221557899</v>
      </c>
      <c r="G92" s="455">
        <f>'T5'!F57</f>
        <v>0.25962438800160104</v>
      </c>
      <c r="H92" s="455">
        <f>'T5'!G57</f>
        <v>0.61634591427757512</v>
      </c>
      <c r="I92" s="455"/>
      <c r="J92" s="455"/>
      <c r="K92" s="451"/>
      <c r="L92" s="451"/>
    </row>
    <row r="93" spans="1:12" x14ac:dyDescent="0.2">
      <c r="A93" s="451"/>
      <c r="B93" s="455">
        <f>'T5'!A58</f>
        <v>1980</v>
      </c>
      <c r="C93" s="455">
        <f>'T5'!B58</f>
        <v>2.937138666381772</v>
      </c>
      <c r="D93" s="455">
        <f>'T5'!C58</f>
        <v>1.0178923126098458</v>
      </c>
      <c r="E93" s="455">
        <f>'T5'!D58</f>
        <v>0.73462900967840483</v>
      </c>
      <c r="F93" s="455">
        <f>'T5'!E58</f>
        <v>0.75552051758481853</v>
      </c>
      <c r="G93" s="455">
        <f>'T5'!F58</f>
        <v>0.26517927544419989</v>
      </c>
      <c r="H93" s="455">
        <f>'T5'!G58</f>
        <v>0.59068688785053958</v>
      </c>
      <c r="I93" s="455"/>
      <c r="J93" s="455"/>
      <c r="K93" s="451"/>
      <c r="L93" s="451"/>
    </row>
    <row r="94" spans="1:12" x14ac:dyDescent="0.2">
      <c r="A94" s="451"/>
      <c r="B94" s="455">
        <f>'T5'!A59</f>
        <v>1981</v>
      </c>
      <c r="C94" s="455">
        <f>'T5'!B59</f>
        <v>2.7627734939070048</v>
      </c>
      <c r="D94" s="455">
        <f>'T5'!C59</f>
        <v>1.065976482456424</v>
      </c>
      <c r="E94" s="455">
        <f>'T5'!D59</f>
        <v>0.77887918846838966</v>
      </c>
      <c r="F94" s="455">
        <f>'T5'!E59</f>
        <v>0.84581395748358956</v>
      </c>
      <c r="G94" s="455">
        <f>'T5'!F59</f>
        <v>0.26943896919917121</v>
      </c>
      <c r="H94" s="455">
        <f>'T5'!G59</f>
        <v>0.55936552662234496</v>
      </c>
      <c r="I94" s="455"/>
      <c r="J94" s="455"/>
      <c r="K94" s="451"/>
      <c r="L94" s="451"/>
    </row>
    <row r="95" spans="1:12" x14ac:dyDescent="0.2">
      <c r="A95" s="451"/>
      <c r="B95" s="455">
        <f>'T5'!A60</f>
        <v>1982</v>
      </c>
      <c r="C95" s="455">
        <f>'T5'!B60</f>
        <v>2.7328095924311415</v>
      </c>
      <c r="D95" s="455">
        <f>'T5'!C60</f>
        <v>1.0404711037031511</v>
      </c>
      <c r="E95" s="455">
        <f>'T5'!D60</f>
        <v>0.80601082791073686</v>
      </c>
      <c r="F95" s="455">
        <f>'T5'!E60</f>
        <v>0.77992100033202427</v>
      </c>
      <c r="G95" s="455">
        <f>'T5'!F60</f>
        <v>0.31274142847949971</v>
      </c>
      <c r="H95" s="455">
        <f>'T5'!G60</f>
        <v>0.34539737274091709</v>
      </c>
      <c r="I95" s="455"/>
      <c r="J95" s="455"/>
      <c r="K95" s="451"/>
      <c r="L95" s="451"/>
    </row>
    <row r="96" spans="1:12" x14ac:dyDescent="0.2">
      <c r="A96" s="451"/>
      <c r="B96" s="455">
        <f>'T5'!A61</f>
        <v>1983</v>
      </c>
      <c r="C96" s="455">
        <f>'T5'!B61</f>
        <v>2.6425444407203038</v>
      </c>
      <c r="D96" s="455">
        <f>'T5'!C61</f>
        <v>1.0320513612026123</v>
      </c>
      <c r="E96" s="455">
        <f>'T5'!D61</f>
        <v>0.85504367980291907</v>
      </c>
      <c r="F96" s="455">
        <f>'T5'!E61</f>
        <v>0.71188388611034081</v>
      </c>
      <c r="G96" s="455">
        <f>'T5'!F61</f>
        <v>0.32238724439169614</v>
      </c>
      <c r="H96" s="455">
        <f>'T5'!G61</f>
        <v>0.2982977939009866</v>
      </c>
      <c r="I96" s="455"/>
      <c r="J96" s="455"/>
      <c r="K96" s="451"/>
      <c r="L96" s="451"/>
    </row>
    <row r="97" spans="1:12" x14ac:dyDescent="0.2">
      <c r="A97" s="451"/>
      <c r="B97" s="455">
        <f>'T5'!A62</f>
        <v>1984</v>
      </c>
      <c r="C97" s="455">
        <f>'T5'!B62</f>
        <v>2.5038313378702761</v>
      </c>
      <c r="D97" s="455">
        <f>'T5'!C62</f>
        <v>1.0456168678474593</v>
      </c>
      <c r="E97" s="455">
        <f>'T5'!D62</f>
        <v>0.90651757836063773</v>
      </c>
      <c r="F97" s="455">
        <f>'T5'!E62</f>
        <v>0.75595889812797279</v>
      </c>
      <c r="G97" s="455">
        <f>'T5'!F62</f>
        <v>0.38330927248596214</v>
      </c>
      <c r="H97" s="455">
        <f>'T5'!G62</f>
        <v>0.26390246915390192</v>
      </c>
      <c r="I97" s="455"/>
      <c r="J97" s="455"/>
      <c r="K97" s="451"/>
      <c r="L97" s="451"/>
    </row>
    <row r="98" spans="1:12" x14ac:dyDescent="0.2">
      <c r="A98" s="451"/>
      <c r="B98" s="455">
        <f>'T5'!A63</f>
        <v>1985</v>
      </c>
      <c r="C98" s="455">
        <f>'T5'!B63</f>
        <v>2.4448429544299839</v>
      </c>
      <c r="D98" s="455">
        <f>'T5'!C63</f>
        <v>1.0297732218927951</v>
      </c>
      <c r="E98" s="455">
        <f>'T5'!D63</f>
        <v>0.93559948601093257</v>
      </c>
      <c r="F98" s="455">
        <f>'T5'!E63</f>
        <v>0.81926158260322379</v>
      </c>
      <c r="G98" s="455">
        <f>'T5'!F63</f>
        <v>0.41299514816400218</v>
      </c>
      <c r="H98" s="455">
        <f>'T5'!G63</f>
        <v>0.28530672688015835</v>
      </c>
      <c r="I98" s="455"/>
      <c r="J98" s="455"/>
      <c r="K98" s="451"/>
      <c r="L98" s="451"/>
    </row>
    <row r="99" spans="1:12" x14ac:dyDescent="0.2">
      <c r="A99" s="451"/>
      <c r="B99" s="455">
        <f>'T5'!A64</f>
        <v>1986</v>
      </c>
      <c r="C99" s="455">
        <f>'T5'!B64</f>
        <v>2.4993993886406125</v>
      </c>
      <c r="D99" s="455">
        <f>'T5'!C64</f>
        <v>1.0142670104241682</v>
      </c>
      <c r="E99" s="455">
        <f>'T5'!D64</f>
        <v>0.913288691837986</v>
      </c>
      <c r="F99" s="455">
        <f>'T5'!E64</f>
        <v>0.78196210045491255</v>
      </c>
      <c r="G99" s="455">
        <f>'T5'!F64</f>
        <v>0.43858062794656139</v>
      </c>
      <c r="H99" s="455">
        <f>'T5'!G64</f>
        <v>0.27577097930743144</v>
      </c>
      <c r="I99" s="455"/>
      <c r="J99" s="455"/>
      <c r="K99" s="451"/>
      <c r="L99" s="451"/>
    </row>
    <row r="100" spans="1:12" x14ac:dyDescent="0.2">
      <c r="A100" s="451"/>
      <c r="B100" s="455">
        <f>'T5'!A65</f>
        <v>1987</v>
      </c>
      <c r="C100" s="455">
        <f>'T5'!B65</f>
        <v>2.5376348434922114</v>
      </c>
      <c r="D100" s="455">
        <f>'T5'!C65</f>
        <v>1.0166054264649831</v>
      </c>
      <c r="E100" s="455">
        <f>'T5'!D65</f>
        <v>1.0265802161594619</v>
      </c>
      <c r="F100" s="455">
        <f>'T5'!E65</f>
        <v>0.90799701460413973</v>
      </c>
      <c r="G100" s="455">
        <f>'T5'!F65</f>
        <v>0.52161298070923567</v>
      </c>
      <c r="H100" s="455">
        <f>'T5'!G65</f>
        <v>0.2657114483003436</v>
      </c>
      <c r="I100" s="455"/>
      <c r="J100" s="455"/>
      <c r="K100" s="451"/>
      <c r="L100" s="451"/>
    </row>
    <row r="101" spans="1:12" x14ac:dyDescent="0.2">
      <c r="A101" s="451"/>
      <c r="B101" s="455">
        <f>'T5'!A66</f>
        <v>1988</v>
      </c>
      <c r="C101" s="455">
        <f>'T5'!B66</f>
        <v>2.5343812286277489</v>
      </c>
      <c r="D101" s="455">
        <f>'T5'!C66</f>
        <v>1.0234036195199314</v>
      </c>
      <c r="E101" s="455">
        <f>'T5'!D66</f>
        <v>0.9048901746699457</v>
      </c>
      <c r="F101" s="455">
        <f>'T5'!E66</f>
        <v>0.89787012314214842</v>
      </c>
      <c r="G101" s="455">
        <f>'T5'!F66</f>
        <v>0.47137973316931819</v>
      </c>
      <c r="H101" s="455">
        <f>'T5'!G66</f>
        <v>0.21891690960385315</v>
      </c>
      <c r="I101" s="455"/>
      <c r="J101" s="455"/>
      <c r="K101" s="451"/>
      <c r="L101" s="451"/>
    </row>
    <row r="102" spans="1:12" x14ac:dyDescent="0.2">
      <c r="A102" s="451"/>
      <c r="B102" s="455">
        <f>'T5'!A67</f>
        <v>1989</v>
      </c>
      <c r="C102" s="455">
        <f>'T5'!B67</f>
        <v>2.6057767654604169</v>
      </c>
      <c r="D102" s="455">
        <f>'T5'!C67</f>
        <v>0.99937506817343491</v>
      </c>
      <c r="E102" s="455">
        <f>'T5'!D67</f>
        <v>0.99382913806747442</v>
      </c>
      <c r="F102" s="455">
        <f>'T5'!E67</f>
        <v>0.83611151752809731</v>
      </c>
      <c r="G102" s="455">
        <f>'T5'!F67</f>
        <v>0.46961141537822643</v>
      </c>
      <c r="H102" s="455">
        <f>'T5'!G67</f>
        <v>0.21709287178421321</v>
      </c>
      <c r="I102" s="455"/>
      <c r="J102" s="455"/>
      <c r="K102" s="451"/>
      <c r="L102" s="451"/>
    </row>
    <row r="103" spans="1:12" x14ac:dyDescent="0.2">
      <c r="A103" s="451"/>
      <c r="B103" s="455">
        <f>'T5'!A68</f>
        <v>1990</v>
      </c>
      <c r="C103" s="455">
        <f>'T5'!B68</f>
        <v>2.7335771657161803</v>
      </c>
      <c r="D103" s="455">
        <f>'T5'!C68</f>
        <v>0.99453106274048353</v>
      </c>
      <c r="E103" s="455">
        <f>'T5'!D68</f>
        <v>0.98109350592567968</v>
      </c>
      <c r="F103" s="455">
        <f>'T5'!E68</f>
        <v>0.70065642587139576</v>
      </c>
      <c r="G103" s="455">
        <f>'T5'!F68</f>
        <v>0.44053431400531684</v>
      </c>
      <c r="H103" s="455">
        <f>'T5'!G68</f>
        <v>0.24678537524920274</v>
      </c>
      <c r="I103" s="455"/>
      <c r="J103" s="455"/>
      <c r="K103" s="451"/>
      <c r="L103" s="451"/>
    </row>
    <row r="104" spans="1:12" x14ac:dyDescent="0.2">
      <c r="A104" s="451"/>
      <c r="B104" s="455">
        <f>'T5'!A69</f>
        <v>1991</v>
      </c>
      <c r="C104" s="455">
        <f>'T5'!B69</f>
        <v>2.969767761069904</v>
      </c>
      <c r="D104" s="455">
        <f>'T5'!C69</f>
        <v>0.94410440573744658</v>
      </c>
      <c r="E104" s="455">
        <f>'T5'!D69</f>
        <v>1.0692439613134708</v>
      </c>
      <c r="F104" s="455">
        <f>'T5'!E69</f>
        <v>0.71755515150701854</v>
      </c>
      <c r="G104" s="455">
        <f>'T5'!F69</f>
        <v>0.41025251327804446</v>
      </c>
      <c r="H104" s="455">
        <f>'T5'!G69</f>
        <v>0.22328372161631529</v>
      </c>
      <c r="I104" s="455"/>
      <c r="J104" s="455"/>
      <c r="K104" s="451"/>
      <c r="L104" s="451"/>
    </row>
    <row r="105" spans="1:12" x14ac:dyDescent="0.2">
      <c r="A105" s="451"/>
      <c r="B105" s="455">
        <f>'T5'!A70</f>
        <v>1992</v>
      </c>
      <c r="C105" s="455">
        <f>'T5'!B70</f>
        <v>3.1518239283011735</v>
      </c>
      <c r="D105" s="455">
        <f>'T5'!C70</f>
        <v>0.89886251388266936</v>
      </c>
      <c r="E105" s="455">
        <f>'T5'!D70</f>
        <v>1.2201390065501245</v>
      </c>
      <c r="F105" s="455">
        <f>'T5'!E70</f>
        <v>0.78259092054063628</v>
      </c>
      <c r="G105" s="455">
        <f>'T5'!F70</f>
        <v>0.38654499367431872</v>
      </c>
      <c r="H105" s="455">
        <f>'T5'!G70</f>
        <v>0.24111802023596543</v>
      </c>
      <c r="I105" s="455"/>
      <c r="J105" s="455"/>
      <c r="K105" s="451"/>
      <c r="L105" s="451"/>
    </row>
    <row r="106" spans="1:12" x14ac:dyDescent="0.2">
      <c r="A106" s="451"/>
      <c r="B106" s="455">
        <f>'T5'!A71</f>
        <v>1993</v>
      </c>
      <c r="C106" s="455">
        <f>'T5'!B71</f>
        <v>3.0995094329270478</v>
      </c>
      <c r="D106" s="455">
        <f>'T5'!C71</f>
        <v>0.92124656809224914</v>
      </c>
      <c r="E106" s="455">
        <f>'T5'!D71</f>
        <v>1.2794255671246506</v>
      </c>
      <c r="F106" s="455">
        <f>'T5'!E71</f>
        <v>0.81762980002690733</v>
      </c>
      <c r="G106" s="455">
        <f>'T5'!F71</f>
        <v>0.37915059836335807</v>
      </c>
      <c r="H106" s="455">
        <f>'T5'!G71</f>
        <v>0.23220198718109258</v>
      </c>
      <c r="I106" s="455"/>
      <c r="J106" s="455"/>
      <c r="K106" s="451"/>
      <c r="L106" s="451"/>
    </row>
    <row r="107" spans="1:12" x14ac:dyDescent="0.2">
      <c r="A107" s="451"/>
      <c r="B107" s="455">
        <f>'T5'!A72</f>
        <v>1994</v>
      </c>
      <c r="C107" s="455">
        <f>'T5'!B72</f>
        <v>3.0037396494463837</v>
      </c>
      <c r="D107" s="455">
        <f>'T5'!C72</f>
        <v>0.94471963410608906</v>
      </c>
      <c r="E107" s="455">
        <f>'T5'!D72</f>
        <v>1.2881810513388465</v>
      </c>
      <c r="F107" s="455">
        <f>'T5'!E72</f>
        <v>0.95721189312902366</v>
      </c>
      <c r="G107" s="455">
        <f>'T5'!F72</f>
        <v>0.38363969039937001</v>
      </c>
      <c r="H107" s="455">
        <f>'T5'!G72</f>
        <v>0.2224254921435857</v>
      </c>
      <c r="I107" s="455">
        <f>'T5'!H72</f>
        <v>6.7999174105632996</v>
      </c>
      <c r="J107" s="455"/>
      <c r="K107" s="451"/>
      <c r="L107" s="451"/>
    </row>
    <row r="108" spans="1:12" x14ac:dyDescent="0.2">
      <c r="A108" s="451"/>
      <c r="B108" s="455">
        <f>'T5'!A73</f>
        <v>1995</v>
      </c>
      <c r="C108" s="455">
        <f>'T5'!B73</f>
        <v>2.7588943868524258</v>
      </c>
      <c r="D108" s="455">
        <f>'T5'!C73</f>
        <v>0.94329557672831466</v>
      </c>
      <c r="E108" s="455">
        <f>'T5'!D73</f>
        <v>1.2426848367896026</v>
      </c>
      <c r="F108" s="455">
        <f>'T5'!E73</f>
        <v>0.80110474972809109</v>
      </c>
      <c r="G108" s="455">
        <f>'T5'!F73</f>
        <v>0.38492593030774208</v>
      </c>
      <c r="H108" s="455">
        <f>'T5'!G73</f>
        <v>0.19331626988973002</v>
      </c>
      <c r="I108" s="455"/>
      <c r="J108" s="455"/>
      <c r="K108" s="451"/>
      <c r="L108" s="451"/>
    </row>
    <row r="109" spans="1:12" x14ac:dyDescent="0.2">
      <c r="A109" s="451"/>
      <c r="B109" s="455">
        <f>'T5'!A74</f>
        <v>1996</v>
      </c>
      <c r="C109" s="455">
        <f>'T5'!B74</f>
        <v>2.4234092599580492</v>
      </c>
      <c r="D109" s="455">
        <f>'T5'!C74</f>
        <v>0.91041192816147876</v>
      </c>
      <c r="E109" s="455">
        <f>'T5'!D74</f>
        <v>1.2495352145035867</v>
      </c>
      <c r="F109" s="455">
        <f>'T5'!E74</f>
        <v>0.86667689421771388</v>
      </c>
      <c r="G109" s="455">
        <f>'T5'!F74</f>
        <v>0.30864992945474801</v>
      </c>
      <c r="H109" s="455">
        <f>'T5'!G74</f>
        <v>0.21898021819467237</v>
      </c>
      <c r="I109" s="455"/>
      <c r="J109" s="455"/>
      <c r="K109" s="451"/>
      <c r="L109" s="451"/>
    </row>
    <row r="110" spans="1:12" x14ac:dyDescent="0.2">
      <c r="A110" s="451"/>
      <c r="B110" s="455">
        <f>'T5'!A75</f>
        <v>1997</v>
      </c>
      <c r="C110" s="455">
        <f>'T5'!B75</f>
        <v>2.2799125551927042</v>
      </c>
      <c r="D110" s="455">
        <f>'T5'!C75</f>
        <v>0.89117909831892794</v>
      </c>
      <c r="E110" s="455">
        <f>'T5'!D75</f>
        <v>1.2805603356253188</v>
      </c>
      <c r="F110" s="455">
        <f>'T5'!E75</f>
        <v>0.91469903532229135</v>
      </c>
      <c r="G110" s="455">
        <f>'T5'!F75</f>
        <v>0.26726789464752837</v>
      </c>
      <c r="H110" s="455">
        <f>'T5'!G75</f>
        <v>0.18672565470348512</v>
      </c>
      <c r="I110" s="455"/>
      <c r="J110" s="455"/>
      <c r="K110" s="451"/>
      <c r="L110" s="451"/>
    </row>
    <row r="111" spans="1:12" x14ac:dyDescent="0.2">
      <c r="A111" s="451"/>
      <c r="B111" s="455">
        <f>'T5'!A76</f>
        <v>1998</v>
      </c>
      <c r="C111" s="455">
        <f>'T5'!B76</f>
        <v>2.1318937577902388</v>
      </c>
      <c r="D111" s="455">
        <f>'T5'!C76</f>
        <v>0.87124326256115769</v>
      </c>
      <c r="E111" s="455">
        <f>'T5'!D76</f>
        <v>1.4252448337473642</v>
      </c>
      <c r="F111" s="455">
        <f>'T5'!E76</f>
        <v>0.9133393869327483</v>
      </c>
      <c r="G111" s="455">
        <f>'T5'!F76</f>
        <v>0.2738998068668923</v>
      </c>
      <c r="H111" s="455">
        <f>'T5'!G76</f>
        <v>0.16982470958083956</v>
      </c>
      <c r="I111" s="455"/>
      <c r="J111" s="455"/>
      <c r="K111" s="451"/>
      <c r="L111" s="451"/>
    </row>
    <row r="112" spans="1:12" x14ac:dyDescent="0.2">
      <c r="A112" s="451"/>
      <c r="B112" s="455">
        <f>'T5'!A77</f>
        <v>1999</v>
      </c>
      <c r="C112" s="455">
        <f>'T5'!B77</f>
        <v>2.1333252055176324</v>
      </c>
      <c r="D112" s="455">
        <f>'T5'!C77</f>
        <v>0.86396310051469494</v>
      </c>
      <c r="E112" s="455">
        <f>'T5'!D77</f>
        <v>1.4303708612325297</v>
      </c>
      <c r="F112" s="455">
        <f>'T5'!E77</f>
        <v>0.82513416153062558</v>
      </c>
      <c r="G112" s="455">
        <f>'T5'!F77</f>
        <v>0.33979415132156243</v>
      </c>
      <c r="H112" s="455">
        <f>'T5'!G77</f>
        <v>0.1575189628757602</v>
      </c>
      <c r="I112" s="455"/>
      <c r="J112" s="455"/>
      <c r="K112" s="451"/>
      <c r="L112" s="451"/>
    </row>
    <row r="113" spans="1:12" x14ac:dyDescent="0.2">
      <c r="A113" s="451"/>
      <c r="B113" s="455">
        <f>'T5'!A78</f>
        <v>2000</v>
      </c>
      <c r="C113" s="455">
        <f>'T5'!B78</f>
        <v>2.0678969233935138</v>
      </c>
      <c r="D113" s="455">
        <f>'T5'!C78</f>
        <v>0.90041043110021657</v>
      </c>
      <c r="E113" s="455">
        <f>'T5'!D78</f>
        <v>1.4365501245223151</v>
      </c>
      <c r="F113" s="455">
        <f>'T5'!E78</f>
        <v>0.86953299562650377</v>
      </c>
      <c r="G113" s="455">
        <f>'T5'!F78</f>
        <v>0.33838152756568513</v>
      </c>
      <c r="H113" s="455">
        <f>'T5'!G78</f>
        <v>0.15602480097594743</v>
      </c>
      <c r="I113" s="455"/>
      <c r="J113" s="455"/>
      <c r="K113" s="451"/>
      <c r="L113" s="451"/>
    </row>
    <row r="114" spans="1:12" x14ac:dyDescent="0.2">
      <c r="A114" s="451"/>
      <c r="B114" s="455">
        <f>'T5'!A79</f>
        <v>2001</v>
      </c>
      <c r="C114" s="455">
        <f>'T5'!B79</f>
        <v>2.0385634268069501</v>
      </c>
      <c r="D114" s="455">
        <f>'T5'!C79</f>
        <v>0.88278088639210539</v>
      </c>
      <c r="E114" s="455">
        <f>'T5'!D79</f>
        <v>1.4387847689403686</v>
      </c>
      <c r="F114" s="455">
        <f>'T5'!E79</f>
        <v>0.8264689444001454</v>
      </c>
      <c r="G114" s="455">
        <f>'T5'!F79</f>
        <v>0.32354597374447136</v>
      </c>
      <c r="H114" s="455">
        <f>'T5'!G79</f>
        <v>0.15912066763328458</v>
      </c>
      <c r="I114" s="455"/>
      <c r="J114" s="455"/>
      <c r="K114" s="451"/>
      <c r="L114" s="451"/>
    </row>
    <row r="115" spans="1:12" x14ac:dyDescent="0.2">
      <c r="A115" s="451"/>
      <c r="B115" s="455">
        <f>'T5'!A80</f>
        <v>2002</v>
      </c>
      <c r="C115" s="455">
        <f>'T5'!B80</f>
        <v>2.0984014849598123</v>
      </c>
      <c r="D115" s="455">
        <f>'T5'!C80</f>
        <v>0.79162701404947766</v>
      </c>
      <c r="E115" s="455">
        <f>'T5'!D80</f>
        <v>1.0883574878260056</v>
      </c>
      <c r="F115" s="455">
        <f>'T5'!E80</f>
        <v>0.68361364601655483</v>
      </c>
      <c r="G115" s="455">
        <f>'T5'!F80</f>
        <v>0.31916523609153152</v>
      </c>
      <c r="H115" s="455">
        <f>'T5'!G80</f>
        <v>0.161753203675749</v>
      </c>
      <c r="I115" s="455">
        <f>'T5'!H80</f>
        <v>5.142918072619131</v>
      </c>
      <c r="J115" s="455"/>
      <c r="K115" s="451"/>
      <c r="L115" s="451"/>
    </row>
    <row r="116" spans="1:12" x14ac:dyDescent="0.2">
      <c r="A116" s="451"/>
      <c r="B116" s="455">
        <f>'T5'!A81</f>
        <v>2003</v>
      </c>
      <c r="C116" s="455">
        <f>'T5'!B81</f>
        <v>2.4239838198111796</v>
      </c>
      <c r="D116" s="455">
        <f>'T5'!C81</f>
        <v>0.83784483016245481</v>
      </c>
      <c r="E116" s="455">
        <f>'T5'!D81</f>
        <v>1.0845210069186171</v>
      </c>
      <c r="F116" s="455">
        <f>'T5'!E81</f>
        <v>0.66944867183150214</v>
      </c>
      <c r="G116" s="455">
        <f>'T5'!F81</f>
        <v>0.36114644123177769</v>
      </c>
      <c r="H116" s="455">
        <f>'T5'!G81</f>
        <v>0.19674512064498337</v>
      </c>
      <c r="I116" s="455"/>
      <c r="J116" s="455"/>
      <c r="K116" s="451"/>
      <c r="L116" s="451"/>
    </row>
    <row r="117" spans="1:12" x14ac:dyDescent="0.2">
      <c r="A117" s="451"/>
      <c r="B117" s="455">
        <f>'T5'!A82</f>
        <v>2004</v>
      </c>
      <c r="C117" s="455">
        <f>'T5'!B82</f>
        <v>2.7043741173207727</v>
      </c>
      <c r="D117" s="455">
        <f>'T5'!C82</f>
        <v>0.92418950080395379</v>
      </c>
      <c r="E117" s="455">
        <f>'T5'!D82</f>
        <v>1.3101171568057186</v>
      </c>
      <c r="F117" s="455">
        <f>'T5'!E82</f>
        <v>0.78411426663627959</v>
      </c>
      <c r="G117" s="455">
        <f>'T5'!F82</f>
        <v>0.48914859296245572</v>
      </c>
      <c r="H117" s="455">
        <f>'T5'!G82</f>
        <v>0.21618031439152699</v>
      </c>
      <c r="I117" s="455"/>
      <c r="J117" s="455"/>
      <c r="K117" s="451"/>
      <c r="L117" s="451"/>
    </row>
    <row r="118" spans="1:12" x14ac:dyDescent="0.2">
      <c r="A118" s="451"/>
      <c r="B118" s="455">
        <f>'T5'!A83</f>
        <v>2005</v>
      </c>
      <c r="C118" s="455">
        <f>'T5'!B83</f>
        <v>2.5031620665887697</v>
      </c>
      <c r="D118" s="455">
        <f>'T5'!C83</f>
        <v>0.91763810482591612</v>
      </c>
      <c r="E118" s="455">
        <f>'T5'!D83</f>
        <v>1.4219237191316301</v>
      </c>
      <c r="F118" s="455">
        <f>'T5'!E83</f>
        <v>0.91948600615255038</v>
      </c>
      <c r="G118" s="455">
        <f>'T5'!F83</f>
        <v>0.61370123750468686</v>
      </c>
      <c r="H118" s="455">
        <f>'T5'!G83</f>
        <v>0.20638484571777566</v>
      </c>
      <c r="I118" s="455"/>
      <c r="J118" s="455"/>
      <c r="K118" s="451"/>
      <c r="L118" s="451"/>
    </row>
    <row r="119" spans="1:12" x14ac:dyDescent="0.2">
      <c r="A119" s="451"/>
      <c r="B119" s="455">
        <f>'T5'!A84</f>
        <v>2006</v>
      </c>
      <c r="C119" s="455">
        <f>'T5'!B84</f>
        <v>2.5026703782660293</v>
      </c>
      <c r="D119" s="455">
        <f>'T5'!C84</f>
        <v>0.84961537394165954</v>
      </c>
      <c r="E119" s="455">
        <f>'T5'!D84</f>
        <v>1.467210132863169</v>
      </c>
      <c r="F119" s="455">
        <f>'T5'!E84</f>
        <v>1.0093875638799685</v>
      </c>
      <c r="G119" s="455">
        <f>'T5'!F84</f>
        <v>0.63886960861986564</v>
      </c>
      <c r="H119" s="455">
        <f>'T5'!G84</f>
        <v>0.1883712305320521</v>
      </c>
      <c r="I119" s="455"/>
      <c r="J119" s="455"/>
      <c r="K119" s="451"/>
      <c r="L119" s="451"/>
    </row>
    <row r="120" spans="1:12" x14ac:dyDescent="0.2">
      <c r="A120" s="451"/>
      <c r="B120" s="455">
        <f>'T5'!A85</f>
        <v>2007</v>
      </c>
      <c r="C120" s="455">
        <f>'T5'!B85</f>
        <v>2.4286739185812976</v>
      </c>
      <c r="D120" s="455">
        <f>'T5'!C85</f>
        <v>0.82945721616010881</v>
      </c>
      <c r="E120" s="455">
        <f>'T5'!D85</f>
        <v>1.440184502906976</v>
      </c>
      <c r="F120" s="455">
        <f>'T5'!E85</f>
        <v>1.3109368678166913</v>
      </c>
      <c r="G120" s="455">
        <f>'T5'!F85</f>
        <v>0.72691027158598343</v>
      </c>
      <c r="H120" s="455">
        <f>'T5'!G85</f>
        <v>0.17286195707741125</v>
      </c>
      <c r="I120" s="455">
        <f>'T5'!H85</f>
        <v>6.9090247341284678</v>
      </c>
      <c r="J120" s="455"/>
      <c r="K120" s="451"/>
      <c r="L120" s="451"/>
    </row>
    <row r="121" spans="1:12" x14ac:dyDescent="0.2">
      <c r="A121" s="451"/>
      <c r="B121" s="455">
        <f>'T5'!A86</f>
        <v>2008</v>
      </c>
      <c r="C121" s="455">
        <f>'T5'!B86</f>
        <v>2.4406019026985062</v>
      </c>
      <c r="D121" s="455">
        <f>'T5'!C86</f>
        <v>0.86639046412516174</v>
      </c>
      <c r="E121" s="455">
        <f>'T5'!D86</f>
        <v>1.6391136353094675</v>
      </c>
      <c r="F121" s="455">
        <f>'T5'!E86</f>
        <v>1.1757841719071722</v>
      </c>
      <c r="G121" s="455">
        <f>'T5'!F86</f>
        <v>0.58941693026645059</v>
      </c>
      <c r="H121" s="455">
        <f>'T5'!G86</f>
        <v>0.16992281440073137</v>
      </c>
      <c r="I121" s="455"/>
      <c r="J121" s="455"/>
      <c r="K121" s="451"/>
      <c r="L121" s="451"/>
    </row>
    <row r="122" spans="1:12" x14ac:dyDescent="0.2">
      <c r="A122" s="451"/>
      <c r="B122" s="455">
        <f>'T5'!A87</f>
        <v>2009</v>
      </c>
      <c r="C122" s="455">
        <f>'T5'!B87</f>
        <v>2.7151203646630004</v>
      </c>
      <c r="D122" s="455">
        <f>'T5'!C87</f>
        <v>0.83060164045173634</v>
      </c>
      <c r="E122" s="455">
        <f>'T5'!D87</f>
        <v>1.3477607614341993</v>
      </c>
      <c r="F122" s="455">
        <f>'T5'!E87</f>
        <v>1.1418695719083622</v>
      </c>
      <c r="G122" s="455">
        <f>'T5'!F87</f>
        <v>0.355416868968844</v>
      </c>
      <c r="H122" s="455">
        <f>'T5'!G87</f>
        <v>0.18087906617276539</v>
      </c>
      <c r="I122" s="455"/>
      <c r="J122" s="455"/>
      <c r="K122" s="451"/>
      <c r="L122" s="451"/>
    </row>
    <row r="123" spans="1:12" x14ac:dyDescent="0.2">
      <c r="A123" s="451"/>
      <c r="B123" s="455">
        <f>'T5'!A88</f>
        <v>2010</v>
      </c>
      <c r="C123" s="455">
        <f>'T5'!B88</f>
        <v>2.9022750280665819</v>
      </c>
      <c r="D123" s="455">
        <f>'T5'!C88</f>
        <v>0.87530325428981925</v>
      </c>
      <c r="E123" s="455">
        <f>'T5'!D88</f>
        <v>1.2482068191808537</v>
      </c>
      <c r="F123" s="455">
        <f>'T5'!E88</f>
        <v>0.9287126579802587</v>
      </c>
      <c r="G123" s="455">
        <f>'T5'!F88</f>
        <v>0.2882713969674438</v>
      </c>
      <c r="H123" s="455">
        <f>'T5'!G88</f>
        <v>0.17029588158298092</v>
      </c>
      <c r="I123" s="455"/>
      <c r="J123" s="455"/>
      <c r="K123" s="451"/>
      <c r="L123" s="451"/>
    </row>
    <row r="124" spans="1:12" x14ac:dyDescent="0.2">
      <c r="A124" s="451"/>
      <c r="B124" s="455">
        <f>'T5'!A89</f>
        <v>2011</v>
      </c>
      <c r="C124" s="455">
        <f>'T5'!B89</f>
        <v>2.8389509175329146</v>
      </c>
      <c r="D124" s="455">
        <f>'T5'!C89</f>
        <v>0.90606039749663758</v>
      </c>
      <c r="E124" s="455">
        <f>'T5'!D89</f>
        <v>1.3047380443431935</v>
      </c>
      <c r="F124" s="455">
        <f>'T5'!E89</f>
        <v>1.0353354653897326</v>
      </c>
      <c r="G124" s="455">
        <f>'T5'!F89</f>
        <v>0.31582074206047395</v>
      </c>
      <c r="H124" s="455">
        <f>'T5'!G89</f>
        <v>0.1649867572923166</v>
      </c>
      <c r="I124" s="455"/>
      <c r="J124" s="455"/>
      <c r="K124" s="451"/>
      <c r="L124" s="451"/>
    </row>
    <row r="125" spans="1:12" x14ac:dyDescent="0.2">
      <c r="A125" s="451"/>
      <c r="B125" s="455">
        <f>'T5'!A90</f>
        <v>2012</v>
      </c>
      <c r="C125" s="455">
        <f>'T5'!B90</f>
        <v>2.8116855826703038</v>
      </c>
      <c r="D125" s="455">
        <f>'T5'!C90</f>
        <v>0.86967463931959554</v>
      </c>
      <c r="E125" s="455">
        <f>'T5'!D90</f>
        <v>1.2632723700476369</v>
      </c>
      <c r="F125" s="455">
        <f>'T5'!E90</f>
        <v>0.93310522780048821</v>
      </c>
      <c r="G125" s="455">
        <f>'T5'!F90</f>
        <v>0.33604057631417089</v>
      </c>
      <c r="H125" s="455">
        <f>'T5'!G90</f>
        <v>0.1470680822599123</v>
      </c>
      <c r="I125" s="455"/>
      <c r="J125" s="455"/>
      <c r="K125" s="451"/>
      <c r="L125" s="451"/>
    </row>
    <row r="126" spans="1:12" x14ac:dyDescent="0.2">
      <c r="A126" s="451"/>
      <c r="B126" s="455">
        <f>'T5'!A91</f>
        <v>2013</v>
      </c>
      <c r="C126" s="455">
        <f>'T5'!B91</f>
        <v>2.7544536808703715</v>
      </c>
      <c r="D126" s="455">
        <f>'T5'!C91</f>
        <v>0.86240268997009195</v>
      </c>
      <c r="E126" s="455">
        <f>'T5'!D91</f>
        <v>1.3649284897642899</v>
      </c>
      <c r="F126" s="455">
        <f>'T5'!E91</f>
        <v>0.98567634071255039</v>
      </c>
      <c r="G126" s="455">
        <f>'T5'!F91</f>
        <v>0.379289357648397</v>
      </c>
      <c r="H126" s="455">
        <f>'T5'!G91</f>
        <v>0.13735893903496621</v>
      </c>
      <c r="I126" s="455"/>
      <c r="J126" s="455"/>
      <c r="K126" s="451"/>
      <c r="L126" s="451"/>
    </row>
    <row r="127" spans="1:12" x14ac:dyDescent="0.2">
      <c r="A127" s="451"/>
      <c r="B127" s="455">
        <f>'T5'!A92</f>
        <v>2014</v>
      </c>
      <c r="C127" s="455">
        <f>'T5'!B92</f>
        <v>2.7790840873643416</v>
      </c>
      <c r="D127" s="455">
        <f>'T5'!C92</f>
        <v>0.86552509981651982</v>
      </c>
      <c r="E127" s="455">
        <f>'T5'!D92</f>
        <v>1.3425053147341759</v>
      </c>
      <c r="F127" s="455">
        <f>'T5'!E92</f>
        <v>0.92840451009750002</v>
      </c>
      <c r="G127" s="455">
        <f>'T5'!F92</f>
        <v>0.45842517827957474</v>
      </c>
      <c r="H127" s="455">
        <f>'T5'!G92</f>
        <v>0.13043657980583526</v>
      </c>
      <c r="I127" s="455"/>
      <c r="J127" s="455"/>
      <c r="K127" s="451"/>
      <c r="L127" s="451"/>
    </row>
    <row r="128" spans="1:12" x14ac:dyDescent="0.2">
      <c r="A128" s="451"/>
      <c r="B128" s="455">
        <f>'T5'!A93</f>
        <v>2015</v>
      </c>
      <c r="C128" s="455">
        <f>'T5'!B93</f>
        <v>2.8238641767106243</v>
      </c>
      <c r="D128" s="455">
        <f>'T5'!C93</f>
        <v>0.85440912881582998</v>
      </c>
      <c r="E128" s="455">
        <f>'T5'!D93</f>
        <v>1.4243664768536497</v>
      </c>
      <c r="F128" s="455">
        <f>'T5'!E93</f>
        <v>0.93506822667029732</v>
      </c>
      <c r="G128" s="455">
        <f>'T5'!F93</f>
        <v>0.49744500269543557</v>
      </c>
      <c r="H128" s="455">
        <f>'T5'!G93</f>
        <v>0.1267889276236121</v>
      </c>
      <c r="I128" s="455"/>
      <c r="J128" s="455"/>
      <c r="K128" s="451"/>
      <c r="L128" s="451"/>
    </row>
    <row r="129" spans="1:12" x14ac:dyDescent="0.2">
      <c r="A129" s="451"/>
      <c r="B129" s="455">
        <f>'T5'!A94</f>
        <v>2016</v>
      </c>
      <c r="C129" s="455">
        <f>'T5'!B94</f>
        <v>2.9567685875403589</v>
      </c>
      <c r="D129" s="455">
        <f>'T5'!C94</f>
        <v>0.84790662743429546</v>
      </c>
      <c r="E129" s="455">
        <f>'T5'!D94</f>
        <v>1.399631495809978</v>
      </c>
      <c r="F129" s="455">
        <f>'T5'!E94</f>
        <v>0.82788712078654814</v>
      </c>
      <c r="G129" s="455">
        <f>'T5'!F94</f>
        <v>0.50177034990222102</v>
      </c>
      <c r="H129" s="455">
        <f>'T5'!G94</f>
        <v>0.1193612037659946</v>
      </c>
      <c r="I129" s="455"/>
      <c r="J129" s="455"/>
      <c r="K129" s="451"/>
      <c r="L129" s="451"/>
    </row>
    <row r="130" spans="1:12" x14ac:dyDescent="0.2">
      <c r="A130" s="451"/>
      <c r="B130" s="455">
        <f>'T5'!A95</f>
        <v>2017</v>
      </c>
      <c r="C130" s="455">
        <f>'T5'!B95</f>
        <v>2.9991252023973534</v>
      </c>
      <c r="D130" s="455">
        <f>'T5'!C95</f>
        <v>0.81874462760534383</v>
      </c>
      <c r="E130" s="455">
        <f>'T5'!D95</f>
        <v>1.3699940265892008</v>
      </c>
      <c r="F130" s="455">
        <f>'T5'!E95</f>
        <v>0.80384784994726766</v>
      </c>
      <c r="G130" s="455">
        <f>'T5'!F95</f>
        <v>0.42707504497011828</v>
      </c>
      <c r="H130" s="455">
        <f>'T5'!G95</f>
        <v>0.12090168545198086</v>
      </c>
      <c r="I130" s="455">
        <f>'T5'!H95</f>
        <v>6.5396884369612645</v>
      </c>
      <c r="J130" s="455"/>
      <c r="K130" s="451"/>
      <c r="L130" s="451"/>
    </row>
    <row r="131" spans="1:12" x14ac:dyDescent="0.2">
      <c r="A131" s="453"/>
      <c r="B131" s="459"/>
      <c r="C131" s="459"/>
      <c r="D131" s="459"/>
      <c r="E131" s="459"/>
      <c r="F131" s="459"/>
      <c r="G131" s="459"/>
      <c r="H131" s="459"/>
      <c r="I131" s="455"/>
      <c r="J131" s="455"/>
      <c r="K131" s="451"/>
      <c r="L131" s="451"/>
    </row>
    <row r="132" spans="1:12" x14ac:dyDescent="0.2">
      <c r="A132" s="417"/>
      <c r="B132" s="459"/>
      <c r="C132" s="459"/>
      <c r="D132" s="459"/>
      <c r="E132" s="459"/>
      <c r="F132" s="459"/>
      <c r="G132" s="459"/>
      <c r="H132" s="459"/>
      <c r="I132" s="455"/>
      <c r="J132" s="455"/>
    </row>
    <row r="133" spans="1:12" x14ac:dyDescent="0.2">
      <c r="B133" s="455"/>
      <c r="C133" s="455"/>
      <c r="D133" s="455"/>
      <c r="E133" s="455"/>
      <c r="F133" s="455"/>
      <c r="G133" s="455"/>
      <c r="H133" s="455"/>
      <c r="I133" s="455"/>
      <c r="J133" s="455"/>
    </row>
    <row r="134" spans="1:12" x14ac:dyDescent="0.2">
      <c r="B134" s="418"/>
      <c r="C134" s="418"/>
      <c r="D134" s="418"/>
      <c r="E134" s="418"/>
      <c r="F134" s="418"/>
      <c r="G134" s="418"/>
      <c r="H134" s="418"/>
      <c r="I134" s="418"/>
      <c r="J134" s="418"/>
    </row>
    <row r="135" spans="1:12" x14ac:dyDescent="0.2">
      <c r="B135" s="418"/>
      <c r="C135" s="418"/>
      <c r="D135" s="418"/>
      <c r="E135" s="418"/>
      <c r="F135" s="418"/>
      <c r="G135" s="418"/>
      <c r="H135" s="418"/>
      <c r="I135" s="418"/>
      <c r="J135" s="418"/>
    </row>
  </sheetData>
  <printOptions horizontalCentered="1" verticalCentered="1"/>
  <pageMargins left="0" right="0" top="0" bottom="0" header="0" footer="0"/>
  <pageSetup scale="98"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69"/>
  <sheetViews>
    <sheetView showGridLines="0" workbookViewId="0">
      <pane xSplit="1" ySplit="6" topLeftCell="B7" activePane="bottomRight" state="frozen"/>
      <selection pane="topRight" activeCell="B1" sqref="B1"/>
      <selection pane="bottomLeft" activeCell="A7" sqref="A7"/>
      <selection pane="bottomRight"/>
    </sheetView>
  </sheetViews>
  <sheetFormatPr defaultRowHeight="15" x14ac:dyDescent="0.25"/>
  <cols>
    <col min="1" max="1" width="7" customWidth="1"/>
    <col min="6" max="6" width="5" customWidth="1"/>
    <col min="11" max="11" width="5" customWidth="1"/>
    <col min="16" max="16" width="5" customWidth="1"/>
    <col min="21" max="21" width="5" customWidth="1"/>
    <col min="26" max="26" width="5" style="234" customWidth="1"/>
    <col min="27" max="27" width="9.140625" style="234" customWidth="1"/>
    <col min="28" max="30" width="9.140625" style="283" customWidth="1"/>
    <col min="31" max="31" width="9.140625" style="234" customWidth="1"/>
    <col min="38" max="38" width="10.5703125" bestFit="1" customWidth="1"/>
  </cols>
  <sheetData>
    <row r="1" spans="1:31" ht="15.75" x14ac:dyDescent="0.25">
      <c r="A1" s="411" t="s">
        <v>175</v>
      </c>
      <c r="B1" s="2"/>
      <c r="C1" s="2"/>
      <c r="D1" s="2"/>
      <c r="E1" s="2"/>
      <c r="F1" s="3"/>
      <c r="K1" s="3"/>
      <c r="P1" s="3"/>
      <c r="U1" s="3"/>
      <c r="Z1" s="85"/>
    </row>
    <row r="2" spans="1:31" x14ac:dyDescent="0.25">
      <c r="A2" s="424">
        <v>1</v>
      </c>
      <c r="B2" s="425" t="s">
        <v>42</v>
      </c>
      <c r="C2" s="2"/>
      <c r="D2" s="2"/>
      <c r="E2" s="2"/>
      <c r="F2" s="3"/>
      <c r="K2" s="3"/>
      <c r="L2" s="3"/>
      <c r="M2" s="3"/>
      <c r="P2" s="3"/>
      <c r="U2" s="3"/>
      <c r="Z2" s="85"/>
    </row>
    <row r="3" spans="1:31" x14ac:dyDescent="0.25">
      <c r="A3" s="3"/>
      <c r="B3" s="169"/>
      <c r="C3" s="169"/>
      <c r="D3" s="169"/>
      <c r="E3" s="169"/>
      <c r="F3" s="168"/>
      <c r="K3" s="168"/>
      <c r="L3" s="169"/>
      <c r="M3" s="169"/>
      <c r="N3" s="169"/>
      <c r="O3" s="169"/>
      <c r="P3" s="3"/>
      <c r="U3" s="3"/>
      <c r="Z3" s="85"/>
    </row>
    <row r="4" spans="1:31" ht="15.75" thickBot="1" x14ac:dyDescent="0.3">
      <c r="A4" s="3"/>
      <c r="B4" s="169"/>
      <c r="C4" s="169"/>
      <c r="D4" s="169"/>
      <c r="E4" s="169"/>
      <c r="F4" s="168"/>
      <c r="K4" s="168"/>
      <c r="L4" s="169"/>
      <c r="M4" s="169"/>
      <c r="N4" s="169"/>
      <c r="O4" s="169"/>
      <c r="P4" s="3"/>
      <c r="U4" s="3"/>
      <c r="Z4" s="85"/>
    </row>
    <row r="5" spans="1:31" x14ac:dyDescent="0.25">
      <c r="A5" s="105"/>
      <c r="B5" s="143" t="s">
        <v>30</v>
      </c>
      <c r="C5" s="144"/>
      <c r="D5" s="144"/>
      <c r="E5" s="145"/>
      <c r="F5" s="142"/>
      <c r="G5" s="143" t="s">
        <v>174</v>
      </c>
      <c r="H5" s="144"/>
      <c r="I5" s="144"/>
      <c r="J5" s="145"/>
      <c r="K5" s="142"/>
      <c r="L5" s="281" t="str">
        <f>'T2'!C4&amp;B64</f>
        <v>2017 dollars (in millions)</v>
      </c>
      <c r="M5" s="144"/>
      <c r="N5" s="144"/>
      <c r="O5" s="145"/>
      <c r="P5" s="142"/>
      <c r="Q5" s="143" t="s">
        <v>18</v>
      </c>
      <c r="R5" s="144"/>
      <c r="S5" s="144"/>
      <c r="T5" s="145"/>
      <c r="U5" s="142"/>
      <c r="V5" s="143" t="s">
        <v>40</v>
      </c>
      <c r="W5" s="144"/>
      <c r="X5" s="144"/>
      <c r="Y5" s="145"/>
      <c r="Z5" s="142"/>
      <c r="AA5" s="288"/>
      <c r="AB5" s="289"/>
      <c r="AC5" s="289"/>
      <c r="AD5" s="289"/>
      <c r="AE5" s="288"/>
    </row>
    <row r="6" spans="1:31" ht="35.25" customHeight="1" thickBot="1" x14ac:dyDescent="0.3">
      <c r="A6" s="122" t="s">
        <v>198</v>
      </c>
      <c r="B6" s="122" t="s">
        <v>31</v>
      </c>
      <c r="C6" s="74" t="s">
        <v>178</v>
      </c>
      <c r="D6" s="74" t="s">
        <v>32</v>
      </c>
      <c r="E6" s="152" t="s">
        <v>179</v>
      </c>
      <c r="F6" s="172"/>
      <c r="G6" s="122" t="str">
        <f>B6</f>
        <v>City</v>
      </c>
      <c r="H6" s="74" t="str">
        <f t="shared" ref="H6:J6" si="0">C6</f>
        <v>Transit District</v>
      </c>
      <c r="I6" s="74" t="str">
        <f t="shared" si="0"/>
        <v>State</v>
      </c>
      <c r="J6" s="152" t="str">
        <f t="shared" si="0"/>
        <v>Total State and Local</v>
      </c>
      <c r="K6" s="282"/>
      <c r="L6" s="122" t="str">
        <f>B6</f>
        <v>City</v>
      </c>
      <c r="M6" s="74" t="str">
        <f t="shared" ref="M6:O6" si="1">C6</f>
        <v>Transit District</v>
      </c>
      <c r="N6" s="74" t="str">
        <f t="shared" si="1"/>
        <v>State</v>
      </c>
      <c r="O6" s="152" t="str">
        <f t="shared" si="1"/>
        <v>Total State and Local</v>
      </c>
      <c r="P6" s="172"/>
      <c r="Q6" s="122" t="str">
        <f>B6</f>
        <v>City</v>
      </c>
      <c r="R6" s="74" t="str">
        <f t="shared" ref="R6:T6" si="2">C6</f>
        <v>Transit District</v>
      </c>
      <c r="S6" s="74" t="str">
        <f t="shared" si="2"/>
        <v>State</v>
      </c>
      <c r="T6" s="152" t="str">
        <f t="shared" si="2"/>
        <v>Total State and Local</v>
      </c>
      <c r="U6" s="282"/>
      <c r="V6" s="122" t="str">
        <f>B6</f>
        <v>City</v>
      </c>
      <c r="W6" s="74" t="str">
        <f t="shared" ref="W6:Y6" si="3">C6</f>
        <v>Transit District</v>
      </c>
      <c r="X6" s="74" t="str">
        <f t="shared" si="3"/>
        <v>State</v>
      </c>
      <c r="Y6" s="152" t="str">
        <f t="shared" si="3"/>
        <v>Total State and Local</v>
      </c>
      <c r="Z6" s="282"/>
      <c r="AA6" s="277"/>
      <c r="AB6" s="317"/>
      <c r="AC6" s="317"/>
      <c r="AD6" s="317"/>
      <c r="AE6" s="318"/>
    </row>
    <row r="7" spans="1:31" x14ac:dyDescent="0.25">
      <c r="A7" s="27">
        <f>'T1'!A44</f>
        <v>1966</v>
      </c>
      <c r="B7" s="132">
        <f>IF($A$2=1,'A2'!AT44,'A2'!Z44)</f>
        <v>2291.5823397499998</v>
      </c>
      <c r="C7" s="16">
        <f>IF($A$2=1,'A2'!AU44,'A2'!AA44)</f>
        <v>0</v>
      </c>
      <c r="D7" s="16">
        <f>IF($A$2=1,'A2'!AV44,'A2'!AB44)</f>
        <v>1423.4248123975021</v>
      </c>
      <c r="E7" s="153">
        <f t="shared" ref="E7:E38" si="4">SUM(B7:D7)</f>
        <v>3715.007152147502</v>
      </c>
      <c r="F7" s="27"/>
      <c r="G7" s="103">
        <f t="shared" ref="G7:G38" si="5">B7/$E7</f>
        <v>0.61684466433000662</v>
      </c>
      <c r="H7" s="236"/>
      <c r="I7" s="58">
        <f t="shared" ref="I7:I38" si="6">D7/$E7</f>
        <v>0.38315533566999332</v>
      </c>
      <c r="J7" s="161">
        <f t="shared" ref="J7:J38" si="7">E7/$E7</f>
        <v>1</v>
      </c>
      <c r="K7" s="28"/>
      <c r="L7" s="138">
        <f>B7/'T2'!$B44*100</f>
        <v>15280.641349488798</v>
      </c>
      <c r="M7" s="125"/>
      <c r="N7" s="124">
        <f>D7/'T2'!$B44*100</f>
        <v>9491.6266672671736</v>
      </c>
      <c r="O7" s="167">
        <f t="shared" ref="O7:O38" si="8">SUM(L7:N7)</f>
        <v>24772.268016755974</v>
      </c>
      <c r="P7" s="27"/>
      <c r="Q7" s="103"/>
      <c r="R7" s="236"/>
      <c r="S7" s="58"/>
      <c r="T7" s="161"/>
      <c r="U7" s="28"/>
      <c r="V7" s="170">
        <f>'A4'!Z44</f>
        <v>4.7818671109006488</v>
      </c>
      <c r="W7" s="127">
        <f>'A4'!AA44</f>
        <v>0</v>
      </c>
      <c r="X7" s="171">
        <f>'A4'!AB44</f>
        <v>2.972230863696264</v>
      </c>
      <c r="Y7" s="173">
        <f t="shared" ref="Y7:Y38" si="9">SUM(V7:X7)</f>
        <v>7.7540979745969132</v>
      </c>
      <c r="Z7" s="28"/>
      <c r="AA7" s="277"/>
      <c r="AB7" s="284"/>
      <c r="AC7" s="284"/>
      <c r="AD7" s="284"/>
      <c r="AE7" s="277"/>
    </row>
    <row r="8" spans="1:31" x14ac:dyDescent="0.25">
      <c r="A8" s="27">
        <f>'T1'!A45</f>
        <v>1967</v>
      </c>
      <c r="B8" s="133">
        <f>IF($A$2=1,'A2'!AT45,'A2'!Z45)</f>
        <v>2606.4294140999996</v>
      </c>
      <c r="C8" s="76">
        <f>IF($A$2=1,'A2'!AU45,'A2'!AA45)</f>
        <v>0</v>
      </c>
      <c r="D8" s="76">
        <f>IF($A$2=1,'A2'!AV45,'A2'!AB45)</f>
        <v>1572.4564916872744</v>
      </c>
      <c r="E8" s="154">
        <f t="shared" si="4"/>
        <v>4178.8859057872742</v>
      </c>
      <c r="F8" s="27"/>
      <c r="G8" s="92">
        <f t="shared" si="5"/>
        <v>0.62371394502309718</v>
      </c>
      <c r="H8" s="236"/>
      <c r="I8" s="58">
        <f t="shared" si="6"/>
        <v>0.37628605497690276</v>
      </c>
      <c r="J8" s="161">
        <f t="shared" si="7"/>
        <v>1</v>
      </c>
      <c r="K8" s="28"/>
      <c r="L8" s="102">
        <f>B8/'T2'!$B45*100</f>
        <v>16892.272330904798</v>
      </c>
      <c r="M8" s="123"/>
      <c r="N8" s="76">
        <f>D8/'T2'!$B45*100</f>
        <v>10191.092512379646</v>
      </c>
      <c r="O8" s="154">
        <f t="shared" si="8"/>
        <v>27083.364843284442</v>
      </c>
      <c r="P8" s="27"/>
      <c r="Q8" s="92">
        <f>L8/L7-1</f>
        <v>0.10546880491177268</v>
      </c>
      <c r="R8" s="236"/>
      <c r="S8" s="58">
        <f t="shared" ref="S8:S56" si="10">N8/N7-1</f>
        <v>7.3692936904550921E-2</v>
      </c>
      <c r="T8" s="161">
        <f t="shared" ref="T8:T56" si="11">O8/O7-1</f>
        <v>9.3293711539260027E-2</v>
      </c>
      <c r="U8" s="28"/>
      <c r="V8" s="147">
        <f>'A4'!Z45</f>
        <v>5.1309370582300016</v>
      </c>
      <c r="W8" s="128">
        <f>'A4'!AA45</f>
        <v>0</v>
      </c>
      <c r="X8" s="109">
        <f>'A4'!AB45</f>
        <v>3.0973016857525906</v>
      </c>
      <c r="Y8" s="148">
        <f t="shared" si="9"/>
        <v>8.2282387439825921</v>
      </c>
      <c r="Z8" s="28"/>
      <c r="AA8" s="277"/>
      <c r="AB8" s="284"/>
      <c r="AC8" s="284"/>
      <c r="AD8" s="284"/>
      <c r="AE8" s="277"/>
    </row>
    <row r="9" spans="1:31" x14ac:dyDescent="0.25">
      <c r="A9" s="27">
        <f>'T1'!A46</f>
        <v>1968</v>
      </c>
      <c r="B9" s="133">
        <f>IF($A$2=1,'A2'!AT46,'A2'!Z46)</f>
        <v>2924.7594750428152</v>
      </c>
      <c r="C9" s="76">
        <f>IF($A$2=1,'A2'!AU46,'A2'!AA46)</f>
        <v>0</v>
      </c>
      <c r="D9" s="76">
        <f>IF($A$2=1,'A2'!AV46,'A2'!AB46)</f>
        <v>1703.4529192820423</v>
      </c>
      <c r="E9" s="154">
        <f t="shared" si="4"/>
        <v>4628.2123943248571</v>
      </c>
      <c r="F9" s="27"/>
      <c r="G9" s="92">
        <f t="shared" si="5"/>
        <v>0.63194149832647561</v>
      </c>
      <c r="H9" s="236">
        <f t="shared" ref="H9:H56" si="12">C9/$E9</f>
        <v>0</v>
      </c>
      <c r="I9" s="58">
        <f t="shared" si="6"/>
        <v>0.3680585016735245</v>
      </c>
      <c r="J9" s="161">
        <f t="shared" si="7"/>
        <v>1</v>
      </c>
      <c r="K9" s="28"/>
      <c r="L9" s="102">
        <f>B9/'T2'!$B46*100</f>
        <v>18324.569269572756</v>
      </c>
      <c r="M9" s="123">
        <f>C9/'T2'!$B46*100</f>
        <v>0</v>
      </c>
      <c r="N9" s="76">
        <f>D9/'T2'!$B46*100</f>
        <v>10672.686517711942</v>
      </c>
      <c r="O9" s="154">
        <f t="shared" si="8"/>
        <v>28997.255787284696</v>
      </c>
      <c r="P9" s="27"/>
      <c r="Q9" s="92">
        <f t="shared" ref="Q9:Q56" si="13">L9/L8-1</f>
        <v>8.4790069128091172E-2</v>
      </c>
      <c r="R9" s="236"/>
      <c r="S9" s="58">
        <f t="shared" si="10"/>
        <v>4.7256366748440248E-2</v>
      </c>
      <c r="T9" s="161">
        <f t="shared" si="11"/>
        <v>7.0666660330975128E-2</v>
      </c>
      <c r="U9" s="28"/>
      <c r="V9" s="147">
        <f>'A4'!Z46</f>
        <v>5.4165420254503927</v>
      </c>
      <c r="W9" s="128">
        <f>'A4'!AA46</f>
        <v>0</v>
      </c>
      <c r="X9" s="109">
        <f>'A4'!AB46</f>
        <v>3.1530993206938196</v>
      </c>
      <c r="Y9" s="148">
        <f t="shared" si="9"/>
        <v>8.5696413461442127</v>
      </c>
      <c r="Z9" s="28"/>
      <c r="AA9" s="277"/>
      <c r="AB9" s="284"/>
      <c r="AC9" s="284"/>
      <c r="AD9" s="284"/>
      <c r="AE9" s="277"/>
    </row>
    <row r="10" spans="1:31" x14ac:dyDescent="0.25">
      <c r="A10" s="27">
        <f>'T1'!A47</f>
        <v>1969</v>
      </c>
      <c r="B10" s="133">
        <f>IF($A$2=1,'A2'!AT47,'A2'!Z47)</f>
        <v>3136.9563008182781</v>
      </c>
      <c r="C10" s="76">
        <f>IF($A$2=1,'A2'!AU47,'A2'!AA47)</f>
        <v>0</v>
      </c>
      <c r="D10" s="76">
        <f>IF($A$2=1,'A2'!AV47,'A2'!AB47)</f>
        <v>2111.450449847538</v>
      </c>
      <c r="E10" s="154">
        <f t="shared" si="4"/>
        <v>5248.4067506658157</v>
      </c>
      <c r="F10" s="27"/>
      <c r="G10" s="92">
        <f t="shared" si="5"/>
        <v>0.59769687256429238</v>
      </c>
      <c r="H10" s="236">
        <f t="shared" si="12"/>
        <v>0</v>
      </c>
      <c r="I10" s="58">
        <f t="shared" si="6"/>
        <v>0.40230312743570767</v>
      </c>
      <c r="J10" s="161">
        <f t="shared" si="7"/>
        <v>1</v>
      </c>
      <c r="K10" s="28"/>
      <c r="L10" s="102">
        <f>B10/'T2'!$B47*100</f>
        <v>18732.418770710679</v>
      </c>
      <c r="M10" s="123">
        <f>C10/'T2'!$B47*100</f>
        <v>0</v>
      </c>
      <c r="N10" s="76">
        <f>D10/'T2'!$B47*100</f>
        <v>12608.58304906326</v>
      </c>
      <c r="O10" s="154">
        <f t="shared" si="8"/>
        <v>31341.001819773941</v>
      </c>
      <c r="P10" s="27"/>
      <c r="Q10" s="92">
        <f t="shared" si="13"/>
        <v>2.2256976147054131E-2</v>
      </c>
      <c r="R10" s="236"/>
      <c r="S10" s="58">
        <f t="shared" si="10"/>
        <v>0.18138793153331978</v>
      </c>
      <c r="T10" s="161">
        <f t="shared" si="11"/>
        <v>8.082647715639979E-2</v>
      </c>
      <c r="U10" s="28"/>
      <c r="V10" s="147">
        <f>'A4'!Z47</f>
        <v>5.5380123261770509</v>
      </c>
      <c r="W10" s="128">
        <f>'A4'!AA47</f>
        <v>0</v>
      </c>
      <c r="X10" s="109">
        <f>'A4'!AB47</f>
        <v>3.7335563336932358</v>
      </c>
      <c r="Y10" s="148">
        <f t="shared" si="9"/>
        <v>9.2715686598702867</v>
      </c>
      <c r="Z10" s="28"/>
      <c r="AA10" s="277"/>
      <c r="AB10" s="284"/>
      <c r="AC10" s="284"/>
      <c r="AD10" s="284"/>
      <c r="AE10" s="277"/>
    </row>
    <row r="11" spans="1:31" x14ac:dyDescent="0.25">
      <c r="A11" s="27">
        <f>'T1'!A48</f>
        <v>1970</v>
      </c>
      <c r="B11" s="133">
        <f>IF($A$2=1,'A2'!AT48,'A2'!Z48)</f>
        <v>3249.5930582754918</v>
      </c>
      <c r="C11" s="76">
        <f>IF($A$2=1,'A2'!AU48,'A2'!AA48)</f>
        <v>3.0990013860730596</v>
      </c>
      <c r="D11" s="76">
        <f>IF($A$2=1,'A2'!AV48,'A2'!AB48)</f>
        <v>2329.4540285417111</v>
      </c>
      <c r="E11" s="154">
        <f t="shared" si="4"/>
        <v>5582.1460882032761</v>
      </c>
      <c r="F11" s="27"/>
      <c r="G11" s="92">
        <f t="shared" si="5"/>
        <v>0.58214045403484549</v>
      </c>
      <c r="H11" s="236">
        <f t="shared" si="12"/>
        <v>5.5516307475760355E-4</v>
      </c>
      <c r="I11" s="58">
        <f t="shared" si="6"/>
        <v>0.4173043828903969</v>
      </c>
      <c r="J11" s="161">
        <f t="shared" si="7"/>
        <v>1</v>
      </c>
      <c r="K11" s="28"/>
      <c r="L11" s="102">
        <f>B11/'T2'!$B48*100</f>
        <v>18270.154126006099</v>
      </c>
      <c r="M11" s="123">
        <f>C11/'T2'!$B48*100</f>
        <v>17.42348409320774</v>
      </c>
      <c r="N11" s="76">
        <f>D11/'T2'!$B48*100</f>
        <v>13096.865782169207</v>
      </c>
      <c r="O11" s="154">
        <f t="shared" si="8"/>
        <v>31384.443392268513</v>
      </c>
      <c r="P11" s="27"/>
      <c r="Q11" s="92">
        <f t="shared" si="13"/>
        <v>-2.4677253394919885E-2</v>
      </c>
      <c r="R11" s="236"/>
      <c r="S11" s="58">
        <f t="shared" si="10"/>
        <v>3.8726217784021522E-2</v>
      </c>
      <c r="T11" s="161">
        <f t="shared" si="11"/>
        <v>1.3860939335756939E-3</v>
      </c>
      <c r="U11" s="28"/>
      <c r="V11" s="147">
        <f>'A4'!Z48</f>
        <v>5.4979134107043022</v>
      </c>
      <c r="W11" s="128">
        <f>'A4'!AA48</f>
        <v>5.3136623532627847E-3</v>
      </c>
      <c r="X11" s="109">
        <f>'A4'!AB48</f>
        <v>3.9511145669226422</v>
      </c>
      <c r="Y11" s="148">
        <f t="shared" si="9"/>
        <v>9.4543416399802069</v>
      </c>
      <c r="Z11" s="28"/>
      <c r="AA11" s="277"/>
      <c r="AB11" s="284"/>
      <c r="AC11" s="284"/>
      <c r="AD11" s="284"/>
      <c r="AE11" s="277"/>
    </row>
    <row r="12" spans="1:31" x14ac:dyDescent="0.25">
      <c r="A12" s="27">
        <f>'T1'!A49</f>
        <v>1971</v>
      </c>
      <c r="B12" s="133">
        <f>IF($A$2=1,'A2'!AT49,'A2'!Z49)</f>
        <v>3498.9280275499996</v>
      </c>
      <c r="C12" s="76">
        <f>IF($A$2=1,'A2'!AU49,'A2'!AA49)</f>
        <v>5.5426910739145834</v>
      </c>
      <c r="D12" s="76">
        <f>IF($A$2=1,'A2'!AV49,'A2'!AB49)</f>
        <v>2252.3462713337381</v>
      </c>
      <c r="E12" s="154">
        <f t="shared" si="4"/>
        <v>5756.8169899576524</v>
      </c>
      <c r="F12" s="27"/>
      <c r="G12" s="92">
        <f t="shared" si="5"/>
        <v>0.60778865016095251</v>
      </c>
      <c r="H12" s="236">
        <f t="shared" si="12"/>
        <v>9.6280480751488259E-4</v>
      </c>
      <c r="I12" s="58">
        <f t="shared" si="6"/>
        <v>0.3912485450315325</v>
      </c>
      <c r="J12" s="161">
        <f t="shared" si="7"/>
        <v>1</v>
      </c>
      <c r="K12" s="28"/>
      <c r="L12" s="102">
        <f>B12/'T2'!$B49*100</f>
        <v>18417.096484036814</v>
      </c>
      <c r="M12" s="123">
        <f>C12/'T2'!$B49*100</f>
        <v>29.174728798572229</v>
      </c>
      <c r="N12" s="76">
        <f>D12/'T2'!$B49*100</f>
        <v>11855.539258879837</v>
      </c>
      <c r="O12" s="154">
        <f t="shared" si="8"/>
        <v>30301.810471715224</v>
      </c>
      <c r="P12" s="27"/>
      <c r="Q12" s="92">
        <f t="shared" si="13"/>
        <v>8.0427541561651772E-3</v>
      </c>
      <c r="R12" s="236">
        <f t="shared" ref="R12:R56" si="14">M12/M11-1</f>
        <v>0.6744486144390327</v>
      </c>
      <c r="S12" s="58">
        <f t="shared" si="10"/>
        <v>-9.4780426396320006E-2</v>
      </c>
      <c r="T12" s="161">
        <f t="shared" si="11"/>
        <v>-3.4495845824686344E-2</v>
      </c>
      <c r="U12" s="28"/>
      <c r="V12" s="147">
        <f>'A4'!Z49</f>
        <v>5.6198404363934689</v>
      </c>
      <c r="W12" s="128">
        <f>'A4'!AA49</f>
        <v>9.0732723565881759E-3</v>
      </c>
      <c r="X12" s="109">
        <f>'A4'!AB49</f>
        <v>3.6457199751243938</v>
      </c>
      <c r="Y12" s="148">
        <f t="shared" si="9"/>
        <v>9.2746336838744501</v>
      </c>
      <c r="Z12" s="28"/>
      <c r="AA12" s="277"/>
      <c r="AB12" s="284"/>
      <c r="AC12" s="284"/>
      <c r="AD12" s="284"/>
      <c r="AE12" s="277"/>
    </row>
    <row r="13" spans="1:31" x14ac:dyDescent="0.25">
      <c r="A13" s="27">
        <f>'T1'!A50</f>
        <v>1972</v>
      </c>
      <c r="B13" s="133">
        <f>IF($A$2=1,'A2'!AT50,'A2'!Z50)</f>
        <v>4105.1664412793752</v>
      </c>
      <c r="C13" s="76">
        <f>IF($A$2=1,'A2'!AU50,'A2'!AA50)</f>
        <v>7.6224751222882565</v>
      </c>
      <c r="D13" s="76">
        <f>IF($A$2=1,'A2'!AV50,'A2'!AB50)</f>
        <v>2705.7697130740985</v>
      </c>
      <c r="E13" s="154">
        <f t="shared" si="4"/>
        <v>6818.5586294757613</v>
      </c>
      <c r="F13" s="27"/>
      <c r="G13" s="92">
        <f t="shared" si="5"/>
        <v>0.60205780493450078</v>
      </c>
      <c r="H13" s="236">
        <f t="shared" si="12"/>
        <v>1.1179012363899412E-3</v>
      </c>
      <c r="I13" s="58">
        <f t="shared" si="6"/>
        <v>0.39682429382910933</v>
      </c>
      <c r="J13" s="161">
        <f t="shared" si="7"/>
        <v>1</v>
      </c>
      <c r="K13" s="28"/>
      <c r="L13" s="102">
        <f>B13/'T2'!$B50*100</f>
        <v>20335.92724827928</v>
      </c>
      <c r="M13" s="123">
        <f>C13/'T2'!$B50*100</f>
        <v>37.75975998925972</v>
      </c>
      <c r="N13" s="76">
        <f>D13/'T2'!$B50*100</f>
        <v>13403.679685767875</v>
      </c>
      <c r="O13" s="154">
        <f t="shared" si="8"/>
        <v>33777.36669403642</v>
      </c>
      <c r="P13" s="27"/>
      <c r="Q13" s="92">
        <f t="shared" si="13"/>
        <v>0.10418747417138374</v>
      </c>
      <c r="R13" s="236">
        <f t="shared" si="14"/>
        <v>0.29426258766482971</v>
      </c>
      <c r="S13" s="58">
        <f t="shared" si="10"/>
        <v>0.13058372066276758</v>
      </c>
      <c r="T13" s="161">
        <f t="shared" si="11"/>
        <v>0.11469797243849178</v>
      </c>
      <c r="U13" s="28"/>
      <c r="V13" s="147">
        <f>'A4'!Z50</f>
        <v>6.279639496292881</v>
      </c>
      <c r="W13" s="128">
        <f>'A4'!AA50</f>
        <v>1.1878918457404138E-2</v>
      </c>
      <c r="X13" s="109">
        <f>'A4'!AB50</f>
        <v>4.1869743963753061</v>
      </c>
      <c r="Y13" s="148">
        <f t="shared" si="9"/>
        <v>10.478492811125591</v>
      </c>
      <c r="Z13" s="28"/>
      <c r="AA13" s="277"/>
      <c r="AB13" s="284"/>
      <c r="AC13" s="284"/>
      <c r="AD13" s="284"/>
      <c r="AE13" s="284"/>
    </row>
    <row r="14" spans="1:31" x14ac:dyDescent="0.25">
      <c r="A14" s="27">
        <f>'T1'!A51</f>
        <v>1973</v>
      </c>
      <c r="B14" s="133">
        <f>IF($A$2=1,'A2'!AT51,'A2'!Z51)</f>
        <v>4355.6469265349297</v>
      </c>
      <c r="C14" s="76">
        <f>IF($A$2=1,'A2'!AU51,'A2'!AA51)</f>
        <v>7.2927091845719278</v>
      </c>
      <c r="D14" s="76">
        <f>IF($A$2=1,'A2'!AV51,'A2'!AB51)</f>
        <v>2982.864384762277</v>
      </c>
      <c r="E14" s="154">
        <f t="shared" si="4"/>
        <v>7345.8040204817789</v>
      </c>
      <c r="F14" s="27"/>
      <c r="G14" s="92">
        <f t="shared" si="5"/>
        <v>0.59294352454685584</v>
      </c>
      <c r="H14" s="236">
        <f t="shared" si="12"/>
        <v>9.9277208651880585E-4</v>
      </c>
      <c r="I14" s="58">
        <f t="shared" si="6"/>
        <v>0.40606370336662534</v>
      </c>
      <c r="J14" s="161">
        <f t="shared" si="7"/>
        <v>1</v>
      </c>
      <c r="K14" s="28"/>
      <c r="L14" s="102">
        <f>B14/'T2'!$B51*100</f>
        <v>20435.7816917813</v>
      </c>
      <c r="M14" s="123">
        <f>C14/'T2'!$B51*100</f>
        <v>34.215861696604662</v>
      </c>
      <c r="N14" s="76">
        <f>D14/'T2'!$B51*100</f>
        <v>13994.973975469817</v>
      </c>
      <c r="O14" s="154">
        <f t="shared" si="8"/>
        <v>34464.971528947717</v>
      </c>
      <c r="P14" s="27"/>
      <c r="Q14" s="92">
        <f t="shared" si="13"/>
        <v>4.9102478722955478E-3</v>
      </c>
      <c r="R14" s="236">
        <f t="shared" si="14"/>
        <v>-9.3853835237911354E-2</v>
      </c>
      <c r="S14" s="58">
        <f t="shared" si="10"/>
        <v>4.4114325585516756E-2</v>
      </c>
      <c r="T14" s="161">
        <f t="shared" si="11"/>
        <v>2.0356969835445993E-2</v>
      </c>
      <c r="U14" s="28"/>
      <c r="V14" s="147">
        <f>'A4'!Z51</f>
        <v>6.3670115213980818</v>
      </c>
      <c r="W14" s="128">
        <f>'A4'!AA51</f>
        <v>1.0857463454193375E-2</v>
      </c>
      <c r="X14" s="109">
        <f>'A4'!AB51</f>
        <v>4.4111835147540104</v>
      </c>
      <c r="Y14" s="148">
        <f t="shared" si="9"/>
        <v>10.789052499606285</v>
      </c>
      <c r="Z14" s="28"/>
      <c r="AA14" s="277"/>
      <c r="AB14" s="284"/>
      <c r="AC14" s="284"/>
      <c r="AD14" s="284"/>
      <c r="AE14" s="277"/>
    </row>
    <row r="15" spans="1:31" x14ac:dyDescent="0.25">
      <c r="A15" s="27">
        <f>'T1'!A52</f>
        <v>1974</v>
      </c>
      <c r="B15" s="133">
        <f>IF($A$2=1,'A2'!AT52,'A2'!Z52)</f>
        <v>4497.3309166973177</v>
      </c>
      <c r="C15" s="76">
        <f>IF($A$2=1,'A2'!AU52,'A2'!AA52)</f>
        <v>6.8747164296824312</v>
      </c>
      <c r="D15" s="76">
        <f>IF($A$2=1,'A2'!AV52,'A2'!AB52)</f>
        <v>3066.4860611744971</v>
      </c>
      <c r="E15" s="154">
        <f t="shared" si="4"/>
        <v>7570.6916943014976</v>
      </c>
      <c r="F15" s="27"/>
      <c r="G15" s="92">
        <f t="shared" si="5"/>
        <v>0.59404491667286941</v>
      </c>
      <c r="H15" s="236">
        <f t="shared" si="12"/>
        <v>9.0806979167531933E-4</v>
      </c>
      <c r="I15" s="58">
        <f t="shared" si="6"/>
        <v>0.40504701353545519</v>
      </c>
      <c r="J15" s="161">
        <f t="shared" si="7"/>
        <v>1</v>
      </c>
      <c r="K15" s="28"/>
      <c r="L15" s="102">
        <f>B15/'T2'!$B52*100</f>
        <v>19707.360535162486</v>
      </c>
      <c r="M15" s="123">
        <f>C15/'T2'!$B52*100</f>
        <v>30.125093698075101</v>
      </c>
      <c r="N15" s="76">
        <f>D15/'T2'!$B52*100</f>
        <v>13437.380415847971</v>
      </c>
      <c r="O15" s="154">
        <f t="shared" si="8"/>
        <v>33174.866044708535</v>
      </c>
      <c r="P15" s="27"/>
      <c r="Q15" s="92">
        <f t="shared" si="13"/>
        <v>-3.5644399005875238E-2</v>
      </c>
      <c r="R15" s="236">
        <f t="shared" si="14"/>
        <v>-0.11955764945517944</v>
      </c>
      <c r="S15" s="58">
        <f t="shared" si="10"/>
        <v>-3.9842414898319078E-2</v>
      </c>
      <c r="T15" s="161">
        <f t="shared" si="11"/>
        <v>-3.7432367618687845E-2</v>
      </c>
      <c r="U15" s="28"/>
      <c r="V15" s="147">
        <f>'A4'!Z52</f>
        <v>6.2623003928877301</v>
      </c>
      <c r="W15" s="128">
        <f>'A4'!AA52</f>
        <v>9.7513122043357738E-3</v>
      </c>
      <c r="X15" s="109">
        <f>'A4'!AB52</f>
        <v>4.3199738980376861</v>
      </c>
      <c r="Y15" s="148">
        <f t="shared" si="9"/>
        <v>10.592025603129752</v>
      </c>
      <c r="Z15" s="28"/>
      <c r="AA15" s="277"/>
      <c r="AB15" s="284"/>
      <c r="AC15" s="284"/>
      <c r="AD15" s="284"/>
      <c r="AE15" s="277"/>
    </row>
    <row r="16" spans="1:31" x14ac:dyDescent="0.25">
      <c r="A16" s="27">
        <f>'T1'!A53</f>
        <v>1975</v>
      </c>
      <c r="B16" s="133">
        <f>IF($A$2=1,'A2'!AT53,'A2'!Z53)</f>
        <v>5002.9559152323618</v>
      </c>
      <c r="C16" s="76">
        <f>IF($A$2=1,'A2'!AU53,'A2'!AA53)</f>
        <v>5.164230125562864</v>
      </c>
      <c r="D16" s="76">
        <f>IF($A$2=1,'A2'!AV53,'A2'!AB53)</f>
        <v>3355.0528896716869</v>
      </c>
      <c r="E16" s="154">
        <f t="shared" si="4"/>
        <v>8363.1730350296111</v>
      </c>
      <c r="F16" s="27"/>
      <c r="G16" s="92">
        <f t="shared" si="5"/>
        <v>0.59821265137971025</v>
      </c>
      <c r="H16" s="236">
        <f t="shared" si="12"/>
        <v>6.1749650568417057E-4</v>
      </c>
      <c r="I16" s="58">
        <f t="shared" si="6"/>
        <v>0.40116985211460565</v>
      </c>
      <c r="J16" s="161">
        <f t="shared" si="7"/>
        <v>1</v>
      </c>
      <c r="K16" s="28"/>
      <c r="L16" s="102">
        <f>B16/'T2'!$B53*100</f>
        <v>20264.365500385553</v>
      </c>
      <c r="M16" s="123">
        <f>C16/'T2'!$B53*100</f>
        <v>20.917603226101463</v>
      </c>
      <c r="N16" s="76">
        <f>D16/'T2'!$B53*100</f>
        <v>13589.569682681102</v>
      </c>
      <c r="O16" s="154">
        <f t="shared" si="8"/>
        <v>33874.852786292759</v>
      </c>
      <c r="P16" s="27"/>
      <c r="Q16" s="92">
        <f t="shared" si="13"/>
        <v>2.8263803477347471E-2</v>
      </c>
      <c r="R16" s="236">
        <f t="shared" si="14"/>
        <v>-0.30564188660306035</v>
      </c>
      <c r="S16" s="58">
        <f t="shared" si="10"/>
        <v>1.1325813672257157E-2</v>
      </c>
      <c r="T16" s="161">
        <f t="shared" si="11"/>
        <v>2.1099911621071055E-2</v>
      </c>
      <c r="U16" s="28"/>
      <c r="V16" s="147">
        <f>'A4'!Z53</f>
        <v>6.5430663807455076</v>
      </c>
      <c r="W16" s="128">
        <f>'A4'!AA53</f>
        <v>6.8710606092394723E-3</v>
      </c>
      <c r="X16" s="109">
        <f>'A4'!AB53</f>
        <v>4.4355651672341114</v>
      </c>
      <c r="Y16" s="148">
        <f t="shared" si="9"/>
        <v>10.98550260858886</v>
      </c>
      <c r="Z16" s="28"/>
      <c r="AA16" s="277"/>
      <c r="AB16" s="284"/>
      <c r="AC16" s="284"/>
      <c r="AD16" s="284"/>
      <c r="AE16" s="277"/>
    </row>
    <row r="17" spans="1:38" x14ac:dyDescent="0.25">
      <c r="A17" s="27">
        <f>'T1'!A54</f>
        <v>1976</v>
      </c>
      <c r="B17" s="133">
        <f>IF($A$2=1,'A2'!AT54,'A2'!Z54)</f>
        <v>5761.2381960755811</v>
      </c>
      <c r="C17" s="76">
        <f>IF($A$2=1,'A2'!AU54,'A2'!AA54)</f>
        <v>3.5900627336195985</v>
      </c>
      <c r="D17" s="76">
        <f>IF($A$2=1,'A2'!AV54,'A2'!AB54)</f>
        <v>3624.1668268211279</v>
      </c>
      <c r="E17" s="154">
        <f t="shared" si="4"/>
        <v>9388.9950856303294</v>
      </c>
      <c r="F17" s="27"/>
      <c r="G17" s="92">
        <f t="shared" si="5"/>
        <v>0.61361606258512602</v>
      </c>
      <c r="H17" s="236">
        <f t="shared" si="12"/>
        <v>3.8236922065430816E-4</v>
      </c>
      <c r="I17" s="58">
        <f t="shared" si="6"/>
        <v>0.38600156819421955</v>
      </c>
      <c r="J17" s="161">
        <f t="shared" si="7"/>
        <v>1</v>
      </c>
      <c r="K17" s="28"/>
      <c r="L17" s="102">
        <f>B17/'T2'!$B54*100</f>
        <v>21889.485145293991</v>
      </c>
      <c r="M17" s="123">
        <f>C17/'T2'!$B54*100</f>
        <v>13.640231874420628</v>
      </c>
      <c r="N17" s="76">
        <f>D17/'T2'!$B54*100</f>
        <v>13769.808367549678</v>
      </c>
      <c r="O17" s="154">
        <f t="shared" si="8"/>
        <v>35672.933744718088</v>
      </c>
      <c r="P17" s="27"/>
      <c r="Q17" s="92">
        <f t="shared" si="13"/>
        <v>8.0195930382203073E-2</v>
      </c>
      <c r="R17" s="236">
        <f t="shared" si="14"/>
        <v>-0.34790655855829433</v>
      </c>
      <c r="S17" s="58">
        <f t="shared" si="10"/>
        <v>1.3263016348360024E-2</v>
      </c>
      <c r="T17" s="161">
        <f t="shared" si="11"/>
        <v>5.3080111366651028E-2</v>
      </c>
      <c r="U17" s="28"/>
      <c r="V17" s="147">
        <f>'A4'!Z54</f>
        <v>7.2172718041365078</v>
      </c>
      <c r="W17" s="128">
        <f>'A4'!AA54</f>
        <v>4.5687662990444898E-3</v>
      </c>
      <c r="X17" s="109">
        <f>'A4'!AB54</f>
        <v>4.5841079936366862</v>
      </c>
      <c r="Y17" s="148">
        <f t="shared" si="9"/>
        <v>11.805948564072239</v>
      </c>
      <c r="Z17" s="28"/>
      <c r="AA17" s="277"/>
      <c r="AB17" s="284"/>
      <c r="AC17" s="284"/>
      <c r="AD17" s="284"/>
      <c r="AE17" s="277"/>
      <c r="AI17" s="320"/>
      <c r="AJ17" s="320"/>
      <c r="AK17" s="320"/>
      <c r="AL17" s="320"/>
    </row>
    <row r="18" spans="1:38" x14ac:dyDescent="0.25">
      <c r="A18" s="27">
        <f>'T1'!A55</f>
        <v>1977</v>
      </c>
      <c r="B18" s="133">
        <f>IF($A$2=1,'A2'!AT55,'A2'!Z55)</f>
        <v>6273.137733057566</v>
      </c>
      <c r="C18" s="76">
        <f>IF($A$2=1,'A2'!AU55,'A2'!AA55)</f>
        <v>3.8380090180450774</v>
      </c>
      <c r="D18" s="76">
        <f>IF($A$2=1,'A2'!AV55,'A2'!AB55)</f>
        <v>3846.6895527967336</v>
      </c>
      <c r="E18" s="154">
        <f t="shared" si="4"/>
        <v>10123.665294872346</v>
      </c>
      <c r="F18" s="27"/>
      <c r="G18" s="92">
        <f t="shared" si="5"/>
        <v>0.61965084288542427</v>
      </c>
      <c r="H18" s="236">
        <f t="shared" si="12"/>
        <v>3.7911259472288517E-4</v>
      </c>
      <c r="I18" s="58">
        <f t="shared" si="6"/>
        <v>0.37997004451985278</v>
      </c>
      <c r="J18" s="161">
        <f t="shared" si="7"/>
        <v>1</v>
      </c>
      <c r="K18" s="28"/>
      <c r="L18" s="102">
        <f>B18/'T2'!$B55*100</f>
        <v>22639.371848718896</v>
      </c>
      <c r="M18" s="123">
        <f>C18/'T2'!$B55*100</f>
        <v>13.851140691583094</v>
      </c>
      <c r="N18" s="76">
        <f>D18/'T2'!$B55*100</f>
        <v>13882.468212586318</v>
      </c>
      <c r="O18" s="154">
        <f t="shared" si="8"/>
        <v>36535.6912019968</v>
      </c>
      <c r="P18" s="27"/>
      <c r="Q18" s="92">
        <f t="shared" si="13"/>
        <v>3.4257850216551144E-2</v>
      </c>
      <c r="R18" s="236">
        <f t="shared" si="14"/>
        <v>1.5462260400278094E-2</v>
      </c>
      <c r="S18" s="58">
        <f t="shared" si="10"/>
        <v>8.1816567107888538E-3</v>
      </c>
      <c r="T18" s="161">
        <f t="shared" si="11"/>
        <v>2.4185211775761495E-2</v>
      </c>
      <c r="U18" s="28"/>
      <c r="V18" s="147">
        <f>'A4'!Z55</f>
        <v>7.37588118337659</v>
      </c>
      <c r="W18" s="128">
        <f>'A4'!AA55</f>
        <v>4.5838276662619106E-3</v>
      </c>
      <c r="X18" s="109">
        <f>'A4'!AB55</f>
        <v>4.5656910794952692</v>
      </c>
      <c r="Y18" s="148">
        <f t="shared" si="9"/>
        <v>11.946156090538121</v>
      </c>
      <c r="Z18" s="28"/>
      <c r="AA18" s="277"/>
      <c r="AB18" s="284"/>
      <c r="AC18" s="284"/>
      <c r="AD18" s="284"/>
      <c r="AE18" s="285"/>
      <c r="AI18" s="321"/>
      <c r="AJ18" s="321"/>
      <c r="AK18" s="321"/>
      <c r="AL18" s="321"/>
    </row>
    <row r="19" spans="1:38" x14ac:dyDescent="0.25">
      <c r="A19" s="27">
        <f>'T1'!A56</f>
        <v>1978</v>
      </c>
      <c r="B19" s="133">
        <f>IF($A$2=1,'A2'!AT56,'A2'!Z56)</f>
        <v>6416.193230679999</v>
      </c>
      <c r="C19" s="76">
        <f>IF($A$2=1,'A2'!AU56,'A2'!AA56)</f>
        <v>5.0099917821318698</v>
      </c>
      <c r="D19" s="76">
        <f>IF($A$2=1,'A2'!AV56,'A2'!AB56)</f>
        <v>4057.2191578261827</v>
      </c>
      <c r="E19" s="154">
        <f t="shared" si="4"/>
        <v>10478.422380288313</v>
      </c>
      <c r="F19" s="27"/>
      <c r="G19" s="92">
        <f t="shared" si="5"/>
        <v>0.61232435550125797</v>
      </c>
      <c r="H19" s="236">
        <f t="shared" si="12"/>
        <v>4.7812462604642782E-4</v>
      </c>
      <c r="I19" s="58">
        <f t="shared" si="6"/>
        <v>0.38719751987269563</v>
      </c>
      <c r="J19" s="161">
        <f t="shared" si="7"/>
        <v>1</v>
      </c>
      <c r="K19" s="28"/>
      <c r="L19" s="102">
        <f>B19/'T2'!$B56*100</f>
        <v>22044.598000279562</v>
      </c>
      <c r="M19" s="123">
        <f>C19/'T2'!$B56*100</f>
        <v>17.213205845126378</v>
      </c>
      <c r="N19" s="76">
        <f>D19/'T2'!$B56*100</f>
        <v>13939.69322894473</v>
      </c>
      <c r="O19" s="154">
        <f t="shared" si="8"/>
        <v>36001.504435069422</v>
      </c>
      <c r="P19" s="27"/>
      <c r="Q19" s="92">
        <f t="shared" si="13"/>
        <v>-2.6271658613752136E-2</v>
      </c>
      <c r="R19" s="236">
        <f t="shared" si="14"/>
        <v>0.24272839532893542</v>
      </c>
      <c r="S19" s="58">
        <f t="shared" si="10"/>
        <v>4.1221067811652023E-3</v>
      </c>
      <c r="T19" s="161">
        <f t="shared" si="11"/>
        <v>-1.4620956915088579E-2</v>
      </c>
      <c r="U19" s="28"/>
      <c r="V19" s="147">
        <f>'A4'!Z56</f>
        <v>6.7841382081418935</v>
      </c>
      <c r="W19" s="128">
        <f>'A4'!AA56</f>
        <v>5.388134398577442E-3</v>
      </c>
      <c r="X19" s="109">
        <f>'A4'!AB56</f>
        <v>4.3344744259683665</v>
      </c>
      <c r="Y19" s="148">
        <f t="shared" si="9"/>
        <v>11.124000768508838</v>
      </c>
      <c r="Z19" s="28"/>
      <c r="AA19" s="277"/>
      <c r="AB19" s="284"/>
      <c r="AC19" s="284"/>
      <c r="AD19" s="284"/>
      <c r="AE19" s="284"/>
    </row>
    <row r="20" spans="1:38" x14ac:dyDescent="0.25">
      <c r="A20" s="27">
        <f>'T1'!A57</f>
        <v>1979</v>
      </c>
      <c r="B20" s="133">
        <f>IF($A$2=1,'A2'!AT57,'A2'!Z57)</f>
        <v>6447.4088352199997</v>
      </c>
      <c r="C20" s="76">
        <f>IF($A$2=1,'A2'!AU57,'A2'!AA57)</f>
        <v>6.7725049448344636</v>
      </c>
      <c r="D20" s="76">
        <f>IF($A$2=1,'A2'!AV57,'A2'!AB57)</f>
        <v>4086.8780117368474</v>
      </c>
      <c r="E20" s="154">
        <f t="shared" si="4"/>
        <v>10541.059351901682</v>
      </c>
      <c r="F20" s="27"/>
      <c r="G20" s="92">
        <f t="shared" si="5"/>
        <v>0.6116471428516187</v>
      </c>
      <c r="H20" s="236">
        <f t="shared" si="12"/>
        <v>6.4248807626841181E-4</v>
      </c>
      <c r="I20" s="58">
        <f t="shared" si="6"/>
        <v>0.38771036907211281</v>
      </c>
      <c r="J20" s="161">
        <f t="shared" si="7"/>
        <v>1</v>
      </c>
      <c r="K20" s="28"/>
      <c r="L20" s="102">
        <f>B20/'T2'!$B57*100</f>
        <v>20950.972183620623</v>
      </c>
      <c r="M20" s="123">
        <f>C20/'T2'!$B57*100</f>
        <v>22.007377900027077</v>
      </c>
      <c r="N20" s="76">
        <f>D20/'T2'!$B57*100</f>
        <v>13280.384373023517</v>
      </c>
      <c r="O20" s="154">
        <f t="shared" si="8"/>
        <v>34253.363934544162</v>
      </c>
      <c r="P20" s="27"/>
      <c r="Q20" s="92">
        <f t="shared" si="13"/>
        <v>-4.9609696518170598E-2</v>
      </c>
      <c r="R20" s="236">
        <f t="shared" si="14"/>
        <v>0.27851709309908035</v>
      </c>
      <c r="S20" s="58">
        <f t="shared" si="10"/>
        <v>-4.7297228503724087E-2</v>
      </c>
      <c r="T20" s="161">
        <f t="shared" si="11"/>
        <v>-4.8557429139610586E-2</v>
      </c>
      <c r="U20" s="28"/>
      <c r="V20" s="147">
        <f>'A4'!Z57</f>
        <v>6.2328179995935189</v>
      </c>
      <c r="W20" s="128">
        <f>'A4'!AA57</f>
        <v>6.6713726838077718E-3</v>
      </c>
      <c r="X20" s="109">
        <f>'A4'!AB57</f>
        <v>3.9954868010131301</v>
      </c>
      <c r="Y20" s="148">
        <f t="shared" si="9"/>
        <v>10.234976173290457</v>
      </c>
      <c r="Z20" s="28"/>
      <c r="AA20" s="277"/>
      <c r="AB20" s="284"/>
      <c r="AC20" s="284"/>
      <c r="AD20" s="284"/>
      <c r="AE20" s="285"/>
    </row>
    <row r="21" spans="1:38" x14ac:dyDescent="0.25">
      <c r="A21" s="27">
        <f>'T1'!A58</f>
        <v>1980</v>
      </c>
      <c r="B21" s="133">
        <f>IF($A$2=1,'A2'!AT58,'A2'!Z58)</f>
        <v>6989.4538568499993</v>
      </c>
      <c r="C21" s="76">
        <f>IF($A$2=1,'A2'!AU58,'A2'!AA58)</f>
        <v>7.6254627245741933</v>
      </c>
      <c r="D21" s="76">
        <f>IF($A$2=1,'A2'!AV58,'A2'!AB58)</f>
        <v>4578.3285367845374</v>
      </c>
      <c r="E21" s="154">
        <f t="shared" si="4"/>
        <v>11575.40785635911</v>
      </c>
      <c r="F21" s="27"/>
      <c r="G21" s="92">
        <f t="shared" si="5"/>
        <v>0.603819229834761</v>
      </c>
      <c r="H21" s="236">
        <f t="shared" si="12"/>
        <v>6.5876406422993034E-4</v>
      </c>
      <c r="I21" s="58">
        <f t="shared" si="6"/>
        <v>0.39552200610100918</v>
      </c>
      <c r="J21" s="161">
        <f t="shared" si="7"/>
        <v>1</v>
      </c>
      <c r="K21" s="28"/>
      <c r="L21" s="102">
        <f>B21/'T2'!$B58*100</f>
        <v>21223.860622190707</v>
      </c>
      <c r="M21" s="123">
        <f>C21/'T2'!$B58*100</f>
        <v>23.155136490022123</v>
      </c>
      <c r="N21" s="76">
        <f>D21/'T2'!$B58*100</f>
        <v>13902.346125667927</v>
      </c>
      <c r="O21" s="154">
        <f t="shared" si="8"/>
        <v>35149.361884348655</v>
      </c>
      <c r="P21" s="27"/>
      <c r="Q21" s="92">
        <f t="shared" si="13"/>
        <v>1.3025096696153593E-2</v>
      </c>
      <c r="R21" s="236">
        <f t="shared" si="14"/>
        <v>5.2153354898024196E-2</v>
      </c>
      <c r="S21" s="58">
        <f t="shared" si="10"/>
        <v>4.6833113799612969E-2</v>
      </c>
      <c r="T21" s="161">
        <f t="shared" si="11"/>
        <v>2.6157954924272087E-2</v>
      </c>
      <c r="U21" s="28"/>
      <c r="V21" s="147">
        <f>'A4'!Z58</f>
        <v>6.3010466695495797</v>
      </c>
      <c r="W21" s="128">
        <f>'A4'!AA58</f>
        <v>7.0073743727584814E-3</v>
      </c>
      <c r="X21" s="109">
        <f>'A4'!AB58</f>
        <v>4.1754606698207057</v>
      </c>
      <c r="Y21" s="148">
        <f t="shared" si="9"/>
        <v>10.483514713743045</v>
      </c>
      <c r="Z21" s="28"/>
      <c r="AA21" s="277"/>
      <c r="AB21" s="284"/>
      <c r="AC21" s="284"/>
      <c r="AD21" s="284"/>
      <c r="AE21" s="285"/>
    </row>
    <row r="22" spans="1:38" x14ac:dyDescent="0.25">
      <c r="A22" s="27">
        <f>'T1'!A59</f>
        <v>1981</v>
      </c>
      <c r="B22" s="133">
        <f>IF($A$2=1,'A2'!AT59,'A2'!Z59)</f>
        <v>7652.8654871899998</v>
      </c>
      <c r="C22" s="76">
        <f>IF($A$2=1,'A2'!AU59,'A2'!AA59)</f>
        <v>8.4570256313993646</v>
      </c>
      <c r="D22" s="76">
        <f>IF($A$2=1,'A2'!AV59,'A2'!AB59)</f>
        <v>5120.5796825028174</v>
      </c>
      <c r="E22" s="154">
        <f t="shared" si="4"/>
        <v>12781.902195324215</v>
      </c>
      <c r="F22" s="27"/>
      <c r="G22" s="92">
        <f t="shared" si="5"/>
        <v>0.59872665040337403</v>
      </c>
      <c r="H22" s="236">
        <f t="shared" si="12"/>
        <v>6.616406151576605E-4</v>
      </c>
      <c r="I22" s="58">
        <f t="shared" si="6"/>
        <v>0.40061170898146847</v>
      </c>
      <c r="J22" s="161">
        <f t="shared" si="7"/>
        <v>1</v>
      </c>
      <c r="K22" s="28"/>
      <c r="L22" s="102">
        <f>B22/'T2'!$B59*100</f>
        <v>21516.147036430539</v>
      </c>
      <c r="M22" s="123">
        <f>C22/'T2'!$B59*100</f>
        <v>23.777055441603494</v>
      </c>
      <c r="N22" s="76">
        <f>D22/'T2'!$B59*100</f>
        <v>14396.587205787127</v>
      </c>
      <c r="O22" s="154">
        <f t="shared" si="8"/>
        <v>35936.511297659265</v>
      </c>
      <c r="P22" s="27"/>
      <c r="Q22" s="92">
        <f t="shared" si="13"/>
        <v>1.3771595066650155E-2</v>
      </c>
      <c r="R22" s="236">
        <f t="shared" si="14"/>
        <v>2.6858790137098243E-2</v>
      </c>
      <c r="S22" s="58">
        <f t="shared" si="10"/>
        <v>3.5550911741916824E-2</v>
      </c>
      <c r="T22" s="161">
        <f t="shared" si="11"/>
        <v>2.2394415463374617E-2</v>
      </c>
      <c r="U22" s="28"/>
      <c r="V22" s="147">
        <f>'A4'!Z59</f>
        <v>6.2822476181369238</v>
      </c>
      <c r="W22" s="128">
        <f>'A4'!AA59</f>
        <v>7.0843565928714169E-3</v>
      </c>
      <c r="X22" s="109">
        <f>'A4'!AB59</f>
        <v>4.2569275601252601</v>
      </c>
      <c r="Y22" s="148">
        <f t="shared" si="9"/>
        <v>10.546259534855055</v>
      </c>
      <c r="Z22" s="28"/>
      <c r="AA22" s="277"/>
      <c r="AB22" s="284"/>
      <c r="AC22" s="284"/>
      <c r="AD22" s="284"/>
      <c r="AE22" s="285"/>
    </row>
    <row r="23" spans="1:38" x14ac:dyDescent="0.25">
      <c r="A23" s="27">
        <f>'T1'!A60</f>
        <v>1982</v>
      </c>
      <c r="B23" s="133">
        <f>IF($A$2=1,'A2'!AT60,'A2'!Z60)</f>
        <v>8103.1101101299992</v>
      </c>
      <c r="C23" s="76">
        <f>IF($A$2=1,'A2'!AU60,'A2'!AA60)</f>
        <v>66.757853181307254</v>
      </c>
      <c r="D23" s="76">
        <f>IF($A$2=1,'A2'!AV60,'A2'!AB60)</f>
        <v>5615.7156659529956</v>
      </c>
      <c r="E23" s="154">
        <f t="shared" si="4"/>
        <v>13785.583629264302</v>
      </c>
      <c r="F23" s="27"/>
      <c r="G23" s="92">
        <f t="shared" si="5"/>
        <v>0.587795941618936</v>
      </c>
      <c r="H23" s="236">
        <f t="shared" si="12"/>
        <v>4.8425844691546028E-3</v>
      </c>
      <c r="I23" s="58">
        <f t="shared" si="6"/>
        <v>0.40736147391190941</v>
      </c>
      <c r="J23" s="161">
        <f t="shared" si="7"/>
        <v>1</v>
      </c>
      <c r="K23" s="28"/>
      <c r="L23" s="102">
        <f>B23/'T2'!$B60*100</f>
        <v>21133.97269454036</v>
      </c>
      <c r="M23" s="123">
        <f>C23/'T2'!$B60*100</f>
        <v>174.11322653953755</v>
      </c>
      <c r="N23" s="76">
        <f>D23/'T2'!$B60*100</f>
        <v>14646.522129346837</v>
      </c>
      <c r="O23" s="154">
        <f t="shared" si="8"/>
        <v>35954.608050426737</v>
      </c>
      <c r="P23" s="27"/>
      <c r="Q23" s="92">
        <f t="shared" si="13"/>
        <v>-1.7762210922015575E-2</v>
      </c>
      <c r="R23" s="236">
        <f t="shared" si="14"/>
        <v>6.3227413279646862</v>
      </c>
      <c r="S23" s="58">
        <f t="shared" si="10"/>
        <v>1.7360706394307091E-2</v>
      </c>
      <c r="T23" s="161">
        <f t="shared" si="11"/>
        <v>5.0357567036996009E-4</v>
      </c>
      <c r="U23" s="28"/>
      <c r="V23" s="147">
        <f>'A4'!Z60</f>
        <v>6.0173513255974695</v>
      </c>
      <c r="W23" s="128">
        <f>'A4'!AA60</f>
        <v>4.8591851914773103E-2</v>
      </c>
      <c r="X23" s="109">
        <f>'A4'!AB60</f>
        <v>4.2269075327548329</v>
      </c>
      <c r="Y23" s="148">
        <f t="shared" si="9"/>
        <v>10.292850710267075</v>
      </c>
      <c r="Z23" s="28"/>
      <c r="AA23" s="277"/>
      <c r="AB23" s="284"/>
      <c r="AC23" s="284"/>
      <c r="AD23" s="284"/>
      <c r="AE23" s="285"/>
    </row>
    <row r="24" spans="1:38" x14ac:dyDescent="0.25">
      <c r="A24" s="27">
        <f>'T1'!A61</f>
        <v>1983</v>
      </c>
      <c r="B24" s="133">
        <f>IF($A$2=1,'A2'!AT61,'A2'!Z61)</f>
        <v>8576.8828295500007</v>
      </c>
      <c r="C24" s="76">
        <f>IF($A$2=1,'A2'!AU61,'A2'!AA61)</f>
        <v>239.11284266917127</v>
      </c>
      <c r="D24" s="76">
        <f>IF($A$2=1,'A2'!AV61,'A2'!AB61)</f>
        <v>6032.4978168550533</v>
      </c>
      <c r="E24" s="154">
        <f t="shared" si="4"/>
        <v>14848.493489074226</v>
      </c>
      <c r="F24" s="27"/>
      <c r="G24" s="92">
        <f t="shared" si="5"/>
        <v>0.57762646667562723</v>
      </c>
      <c r="H24" s="236">
        <f t="shared" si="12"/>
        <v>1.6103508604769539E-2</v>
      </c>
      <c r="I24" s="58">
        <f t="shared" si="6"/>
        <v>0.40627002471960322</v>
      </c>
      <c r="J24" s="161">
        <f t="shared" si="7"/>
        <v>1</v>
      </c>
      <c r="K24" s="28"/>
      <c r="L24" s="102">
        <f>B24/'T2'!$B61*100</f>
        <v>20896.989768290085</v>
      </c>
      <c r="M24" s="123">
        <f>C24/'T2'!$B61*100</f>
        <v>582.58212523425482</v>
      </c>
      <c r="N24" s="76">
        <f>D24/'T2'!$B61*100</f>
        <v>14697.769301655051</v>
      </c>
      <c r="O24" s="154">
        <f t="shared" si="8"/>
        <v>36177.34119517939</v>
      </c>
      <c r="P24" s="27"/>
      <c r="Q24" s="92">
        <f t="shared" si="13"/>
        <v>-1.1213363889293615E-2</v>
      </c>
      <c r="R24" s="236">
        <f t="shared" si="14"/>
        <v>2.3459958029205916</v>
      </c>
      <c r="S24" s="58">
        <f t="shared" si="10"/>
        <v>3.4989311357085384E-3</v>
      </c>
      <c r="T24" s="161">
        <f t="shared" si="11"/>
        <v>6.1948427984603871E-3</v>
      </c>
      <c r="U24" s="28"/>
      <c r="V24" s="147">
        <f>'A4'!Z61</f>
        <v>5.8622084061288593</v>
      </c>
      <c r="W24" s="128">
        <f>'A4'!AA61</f>
        <v>0.16527867129544238</v>
      </c>
      <c r="X24" s="109">
        <f>'A4'!AB61</f>
        <v>4.1840984804375712</v>
      </c>
      <c r="Y24" s="148">
        <f t="shared" si="9"/>
        <v>10.211585557861873</v>
      </c>
      <c r="Z24" s="28"/>
      <c r="AA24" s="277"/>
      <c r="AB24" s="284"/>
      <c r="AC24" s="284"/>
      <c r="AD24" s="284"/>
      <c r="AE24" s="285"/>
    </row>
    <row r="25" spans="1:38" x14ac:dyDescent="0.25">
      <c r="A25" s="27">
        <f>'T1'!A62</f>
        <v>1984</v>
      </c>
      <c r="B25" s="133">
        <f>IF($A$2=1,'A2'!AT62,'A2'!Z62)</f>
        <v>9444.3396252900002</v>
      </c>
      <c r="C25" s="76">
        <f>IF($A$2=1,'A2'!AU62,'A2'!AA62)</f>
        <v>377.55149420875506</v>
      </c>
      <c r="D25" s="76">
        <f>IF($A$2=1,'A2'!AV62,'A2'!AB62)</f>
        <v>6923.9005965591805</v>
      </c>
      <c r="E25" s="154">
        <f t="shared" si="4"/>
        <v>16745.791716057938</v>
      </c>
      <c r="F25" s="27"/>
      <c r="G25" s="92">
        <f t="shared" si="5"/>
        <v>0.56398286718409363</v>
      </c>
      <c r="H25" s="236">
        <f t="shared" si="12"/>
        <v>2.2546052202877451E-2</v>
      </c>
      <c r="I25" s="58">
        <f t="shared" si="6"/>
        <v>0.41347108061302873</v>
      </c>
      <c r="J25" s="161">
        <f t="shared" si="7"/>
        <v>1</v>
      </c>
      <c r="K25" s="28"/>
      <c r="L25" s="102">
        <f>B25/'T2'!$B62*100</f>
        <v>21848.127522357852</v>
      </c>
      <c r="M25" s="123">
        <f>C25/'T2'!$B62*100</f>
        <v>873.41132561995755</v>
      </c>
      <c r="N25" s="76">
        <f>D25/'T2'!$B62*100</f>
        <v>16017.452695228494</v>
      </c>
      <c r="O25" s="154">
        <f t="shared" si="8"/>
        <v>38738.991543206299</v>
      </c>
      <c r="P25" s="27"/>
      <c r="Q25" s="92">
        <f t="shared" si="13"/>
        <v>4.551553906156669E-2</v>
      </c>
      <c r="R25" s="236">
        <f t="shared" si="14"/>
        <v>0.49920721523812817</v>
      </c>
      <c r="S25" s="58">
        <f t="shared" si="10"/>
        <v>8.9788005682252647E-2</v>
      </c>
      <c r="T25" s="161">
        <f t="shared" si="11"/>
        <v>7.0808142981171995E-2</v>
      </c>
      <c r="U25" s="28"/>
      <c r="V25" s="147">
        <f>'A4'!Z62</f>
        <v>5.85913642384621</v>
      </c>
      <c r="W25" s="128">
        <f>'A4'!AA62</f>
        <v>0.23755321327922937</v>
      </c>
      <c r="X25" s="109">
        <f>'A4'!AB62</f>
        <v>4.3596024292325621</v>
      </c>
      <c r="Y25" s="148">
        <f t="shared" si="9"/>
        <v>10.456292066358001</v>
      </c>
      <c r="Z25" s="28"/>
      <c r="AA25" s="277"/>
      <c r="AB25" s="284"/>
      <c r="AC25" s="284"/>
      <c r="AD25" s="284"/>
      <c r="AE25" s="285"/>
    </row>
    <row r="26" spans="1:38" x14ac:dyDescent="0.25">
      <c r="A26" s="27">
        <f>'T1'!A63</f>
        <v>1985</v>
      </c>
      <c r="B26" s="133">
        <f>IF($A$2=1,'A2'!AT63,'A2'!Z63)</f>
        <v>10455.5491809</v>
      </c>
      <c r="C26" s="76">
        <f>IF($A$2=1,'A2'!AU63,'A2'!AA63)</f>
        <v>435.72017624506776</v>
      </c>
      <c r="D26" s="76">
        <f>IF($A$2=1,'A2'!AV63,'A2'!AB63)</f>
        <v>7727.6602260264281</v>
      </c>
      <c r="E26" s="154">
        <f t="shared" si="4"/>
        <v>18618.929583171495</v>
      </c>
      <c r="F26" s="27"/>
      <c r="G26" s="92">
        <f t="shared" si="5"/>
        <v>0.56155479476919701</v>
      </c>
      <c r="H26" s="236">
        <f t="shared" si="12"/>
        <v>2.3401999255579571E-2</v>
      </c>
      <c r="I26" s="58">
        <f t="shared" si="6"/>
        <v>0.41504320597522343</v>
      </c>
      <c r="J26" s="161">
        <f t="shared" si="7"/>
        <v>1</v>
      </c>
      <c r="K26" s="28"/>
      <c r="L26" s="102">
        <f>B26/'T2'!$B63*100</f>
        <v>23127.746305519591</v>
      </c>
      <c r="M26" s="123">
        <f>C26/'T2'!$B63*100</f>
        <v>963.81601023895507</v>
      </c>
      <c r="N26" s="76">
        <f>D26/'T2'!$B63*100</f>
        <v>17093.637278210299</v>
      </c>
      <c r="O26" s="154">
        <f t="shared" si="8"/>
        <v>41185.19959396885</v>
      </c>
      <c r="P26" s="27"/>
      <c r="Q26" s="92">
        <f t="shared" si="13"/>
        <v>5.8568807869336492E-2</v>
      </c>
      <c r="R26" s="236">
        <f t="shared" si="14"/>
        <v>0.10350757079412398</v>
      </c>
      <c r="S26" s="58">
        <f t="shared" si="10"/>
        <v>6.7188247935478174E-2</v>
      </c>
      <c r="T26" s="161">
        <f t="shared" si="11"/>
        <v>6.3145888762598634E-2</v>
      </c>
      <c r="U26" s="28"/>
      <c r="V26" s="147">
        <f>'A4'!Z63</f>
        <v>5.9277791199810954</v>
      </c>
      <c r="W26" s="128">
        <f>'A4'!AA63</f>
        <v>0.2503222925952478</v>
      </c>
      <c r="X26" s="109">
        <f>'A4'!AB63</f>
        <v>4.4425431204018384</v>
      </c>
      <c r="Y26" s="148">
        <f t="shared" si="9"/>
        <v>10.620644532978183</v>
      </c>
      <c r="Z26" s="28"/>
      <c r="AA26" s="277"/>
      <c r="AB26" s="284"/>
      <c r="AC26" s="284"/>
      <c r="AD26" s="284"/>
      <c r="AE26" s="285"/>
    </row>
    <row r="27" spans="1:38" x14ac:dyDescent="0.25">
      <c r="A27" s="27">
        <f>'T1'!A64</f>
        <v>1986</v>
      </c>
      <c r="B27" s="133">
        <f>IF($A$2=1,'A2'!AT64,'A2'!Z64)</f>
        <v>11120.16350631</v>
      </c>
      <c r="C27" s="76">
        <f>IF($A$2=1,'A2'!AU64,'A2'!AA64)</f>
        <v>495.18681922053315</v>
      </c>
      <c r="D27" s="76">
        <f>IF($A$2=1,'A2'!AV64,'A2'!AB64)</f>
        <v>8250.3576003417347</v>
      </c>
      <c r="E27" s="154">
        <f t="shared" si="4"/>
        <v>19865.707925872266</v>
      </c>
      <c r="F27" s="27"/>
      <c r="G27" s="92">
        <f t="shared" si="5"/>
        <v>0.55976678746129982</v>
      </c>
      <c r="H27" s="236">
        <f t="shared" si="12"/>
        <v>2.4926713967017636E-2</v>
      </c>
      <c r="I27" s="58">
        <f t="shared" si="6"/>
        <v>0.41530649857168261</v>
      </c>
      <c r="J27" s="161">
        <f t="shared" si="7"/>
        <v>1</v>
      </c>
      <c r="K27" s="28"/>
      <c r="L27" s="102">
        <f>B27/'T2'!$B64*100</f>
        <v>23503.312618232139</v>
      </c>
      <c r="M27" s="123">
        <f>C27/'T2'!$B64*100</f>
        <v>1046.6150619066034</v>
      </c>
      <c r="N27" s="76">
        <f>D27/'T2'!$B64*100</f>
        <v>17437.759236454309</v>
      </c>
      <c r="O27" s="154">
        <f t="shared" si="8"/>
        <v>41987.686916593055</v>
      </c>
      <c r="P27" s="27"/>
      <c r="Q27" s="92">
        <f t="shared" si="13"/>
        <v>1.6238776911130293E-2</v>
      </c>
      <c r="R27" s="236">
        <f t="shared" si="14"/>
        <v>8.5907528810525102E-2</v>
      </c>
      <c r="S27" s="58">
        <f t="shared" si="10"/>
        <v>2.0131581865415527E-2</v>
      </c>
      <c r="T27" s="161">
        <f t="shared" si="11"/>
        <v>1.9484847239679803E-2</v>
      </c>
      <c r="U27" s="28"/>
      <c r="V27" s="147">
        <f>'A4'!Z64</f>
        <v>5.9232687986116721</v>
      </c>
      <c r="W27" s="128">
        <f>'A4'!AA64</f>
        <v>0.26764430248304688</v>
      </c>
      <c r="X27" s="109">
        <f>'A4'!AB64</f>
        <v>4.4601926000414638</v>
      </c>
      <c r="Y27" s="148">
        <f t="shared" si="9"/>
        <v>10.651105701136183</v>
      </c>
      <c r="Z27" s="28"/>
      <c r="AA27" s="277"/>
      <c r="AB27" s="284"/>
      <c r="AC27" s="284"/>
      <c r="AD27" s="284"/>
      <c r="AE27" s="285"/>
    </row>
    <row r="28" spans="1:38" x14ac:dyDescent="0.25">
      <c r="A28" s="27">
        <f>'T1'!A65</f>
        <v>1987</v>
      </c>
      <c r="B28" s="133">
        <f>IF($A$2=1,'A2'!AT65,'A2'!Z65)</f>
        <v>12608.09341376</v>
      </c>
      <c r="C28" s="76">
        <f>IF($A$2=1,'A2'!AU65,'A2'!AA65)</f>
        <v>596.97129160931956</v>
      </c>
      <c r="D28" s="76">
        <f>IF($A$2=1,'A2'!AV65,'A2'!AB65)</f>
        <v>9629.4658585205998</v>
      </c>
      <c r="E28" s="154">
        <f t="shared" si="4"/>
        <v>22834.530563889919</v>
      </c>
      <c r="F28" s="27"/>
      <c r="G28" s="92">
        <f t="shared" si="5"/>
        <v>0.55215032244622508</v>
      </c>
      <c r="H28" s="236">
        <f t="shared" si="12"/>
        <v>2.614335731312814E-2</v>
      </c>
      <c r="I28" s="58">
        <f t="shared" si="6"/>
        <v>0.4217063202406468</v>
      </c>
      <c r="J28" s="161">
        <f t="shared" si="7"/>
        <v>1</v>
      </c>
      <c r="K28" s="28"/>
      <c r="L28" s="102">
        <f>B28/'T2'!$B65*100</f>
        <v>25718.543718663142</v>
      </c>
      <c r="M28" s="123">
        <f>C28/'T2'!$B65*100</f>
        <v>1217.7283081742676</v>
      </c>
      <c r="N28" s="76">
        <f>D28/'T2'!$B65*100</f>
        <v>19642.608167818133</v>
      </c>
      <c r="O28" s="154">
        <f t="shared" si="8"/>
        <v>46578.880194655547</v>
      </c>
      <c r="P28" s="27"/>
      <c r="Q28" s="92">
        <f t="shared" si="13"/>
        <v>9.4251867233072106E-2</v>
      </c>
      <c r="R28" s="236">
        <f t="shared" si="14"/>
        <v>0.16349205404702438</v>
      </c>
      <c r="S28" s="58">
        <f t="shared" si="10"/>
        <v>0.12644106971923907</v>
      </c>
      <c r="T28" s="161">
        <f t="shared" si="11"/>
        <v>0.10934618254115125</v>
      </c>
      <c r="U28" s="28"/>
      <c r="V28" s="147">
        <f>'A4'!Z65</f>
        <v>6.2761419297303753</v>
      </c>
      <c r="W28" s="128">
        <f>'A4'!AA65</f>
        <v>0.30283804781739626</v>
      </c>
      <c r="X28" s="109">
        <f>'A4'!AB65</f>
        <v>4.8851522160926173</v>
      </c>
      <c r="Y28" s="148">
        <f t="shared" si="9"/>
        <v>11.464132193640388</v>
      </c>
      <c r="Z28" s="28"/>
      <c r="AA28" s="277"/>
      <c r="AB28" s="284"/>
      <c r="AC28" s="284"/>
      <c r="AD28" s="284"/>
      <c r="AE28" s="285"/>
    </row>
    <row r="29" spans="1:38" x14ac:dyDescent="0.25">
      <c r="A29" s="27">
        <f>'T1'!A66</f>
        <v>1988</v>
      </c>
      <c r="B29" s="133">
        <f>IF($A$2=1,'A2'!AT66,'A2'!Z66)</f>
        <v>13204.339413670001</v>
      </c>
      <c r="C29" s="76">
        <f>IF($A$2=1,'A2'!AU66,'A2'!AA66)</f>
        <v>580.16866642821822</v>
      </c>
      <c r="D29" s="76">
        <f>IF($A$2=1,'A2'!AV66,'A2'!AB66)</f>
        <v>9445.2736925691188</v>
      </c>
      <c r="E29" s="154">
        <f t="shared" si="4"/>
        <v>23229.781772667338</v>
      </c>
      <c r="F29" s="27"/>
      <c r="G29" s="92">
        <f t="shared" si="5"/>
        <v>0.56842287813510628</v>
      </c>
      <c r="H29" s="236">
        <f t="shared" si="12"/>
        <v>2.4975209500713313E-2</v>
      </c>
      <c r="I29" s="58">
        <f t="shared" si="6"/>
        <v>0.40660191236418031</v>
      </c>
      <c r="J29" s="161">
        <f t="shared" si="7"/>
        <v>1</v>
      </c>
      <c r="K29" s="28"/>
      <c r="L29" s="102">
        <f>B29/'T2'!$B66*100</f>
        <v>26093.5439105476</v>
      </c>
      <c r="M29" s="123">
        <f>C29/'T2'!$B66*100</f>
        <v>1146.4910207697344</v>
      </c>
      <c r="N29" s="76">
        <f>D29/'T2'!$B66*100</f>
        <v>18665.126374216048</v>
      </c>
      <c r="O29" s="154">
        <f t="shared" si="8"/>
        <v>45905.161305533387</v>
      </c>
      <c r="P29" s="27"/>
      <c r="Q29" s="92">
        <f t="shared" si="13"/>
        <v>1.458092635363073E-2</v>
      </c>
      <c r="R29" s="236">
        <f t="shared" si="14"/>
        <v>-5.8500148946474595E-2</v>
      </c>
      <c r="S29" s="58">
        <f t="shared" si="10"/>
        <v>-4.9763340247430121E-2</v>
      </c>
      <c r="T29" s="161">
        <f t="shared" si="11"/>
        <v>-1.4464042207684158E-2</v>
      </c>
      <c r="U29" s="28"/>
      <c r="V29" s="147">
        <f>'A4'!Z66</f>
        <v>6.0508417887329458</v>
      </c>
      <c r="W29" s="128">
        <f>'A4'!AA66</f>
        <v>0.2717257224798057</v>
      </c>
      <c r="X29" s="109">
        <f>'A4'!AB66</f>
        <v>4.4241628116714979</v>
      </c>
      <c r="Y29" s="148">
        <f t="shared" si="9"/>
        <v>10.74673032288425</v>
      </c>
      <c r="Z29" s="28"/>
      <c r="AA29" s="277"/>
      <c r="AB29" s="284"/>
      <c r="AC29" s="284"/>
      <c r="AD29" s="284"/>
      <c r="AE29" s="285"/>
    </row>
    <row r="30" spans="1:38" x14ac:dyDescent="0.25">
      <c r="A30" s="27">
        <f>'T1'!A67</f>
        <v>1989</v>
      </c>
      <c r="B30" s="133">
        <f>IF($A$2=1,'A2'!AT67,'A2'!Z67)</f>
        <v>14315.68270899</v>
      </c>
      <c r="C30" s="76">
        <f>IF($A$2=1,'A2'!AU67,'A2'!AA67)</f>
        <v>560.90115199090587</v>
      </c>
      <c r="D30" s="76">
        <f>IF($A$2=1,'A2'!AV67,'A2'!AB67)</f>
        <v>10208.000264933238</v>
      </c>
      <c r="E30" s="154">
        <f t="shared" si="4"/>
        <v>25084.584125914145</v>
      </c>
      <c r="F30" s="27"/>
      <c r="G30" s="92">
        <f t="shared" si="5"/>
        <v>0.57069643399831727</v>
      </c>
      <c r="H30" s="236">
        <f t="shared" si="12"/>
        <v>2.2360392708741596E-2</v>
      </c>
      <c r="I30" s="58">
        <f t="shared" si="6"/>
        <v>0.40694317329294105</v>
      </c>
      <c r="J30" s="161">
        <f t="shared" si="7"/>
        <v>1</v>
      </c>
      <c r="K30" s="28"/>
      <c r="L30" s="102">
        <f>B30/'T2'!$B67*100</f>
        <v>27406.936081994001</v>
      </c>
      <c r="M30" s="123">
        <f>C30/'T2'!$B67*100</f>
        <v>1073.8280760635919</v>
      </c>
      <c r="N30" s="76">
        <f>D30/'T2'!$B67*100</f>
        <v>19542.903853988912</v>
      </c>
      <c r="O30" s="154">
        <f t="shared" si="8"/>
        <v>48023.668012046503</v>
      </c>
      <c r="P30" s="27"/>
      <c r="Q30" s="92">
        <f t="shared" si="13"/>
        <v>5.033398973895209E-2</v>
      </c>
      <c r="R30" s="236">
        <f t="shared" si="14"/>
        <v>-6.3378555426764627E-2</v>
      </c>
      <c r="S30" s="58">
        <f t="shared" si="10"/>
        <v>4.7027674079154425E-2</v>
      </c>
      <c r="T30" s="161">
        <f t="shared" si="11"/>
        <v>4.6149640830425609E-2</v>
      </c>
      <c r="U30" s="28"/>
      <c r="V30" s="147">
        <f>'A4'!Z67</f>
        <v>6.1217967763918626</v>
      </c>
      <c r="W30" s="128">
        <f>'A4'!AA67</f>
        <v>0.24454729623569915</v>
      </c>
      <c r="X30" s="109">
        <f>'A4'!AB67</f>
        <v>4.4536413335970035</v>
      </c>
      <c r="Y30" s="148">
        <f t="shared" si="9"/>
        <v>10.819985406224564</v>
      </c>
      <c r="Z30" s="28"/>
      <c r="AA30" s="277"/>
      <c r="AB30" s="284"/>
      <c r="AC30" s="284"/>
      <c r="AD30" s="284"/>
      <c r="AE30" s="285"/>
    </row>
    <row r="31" spans="1:38" x14ac:dyDescent="0.25">
      <c r="A31" s="27">
        <f>'T1'!A68</f>
        <v>1990</v>
      </c>
      <c r="B31" s="133">
        <f>IF($A$2=1,'A2'!AT68,'A2'!Z68)</f>
        <v>14980.460429220002</v>
      </c>
      <c r="C31" s="76">
        <f>IF($A$2=1,'A2'!AU68,'A2'!AA68)</f>
        <v>517.54327011071518</v>
      </c>
      <c r="D31" s="76">
        <f>IF($A$2=1,'A2'!AV68,'A2'!AB68)</f>
        <v>9983.6865519092644</v>
      </c>
      <c r="E31" s="154">
        <f t="shared" si="4"/>
        <v>25481.690251239983</v>
      </c>
      <c r="F31" s="27"/>
      <c r="G31" s="92">
        <f t="shared" si="5"/>
        <v>0.58789115955488969</v>
      </c>
      <c r="H31" s="236">
        <f t="shared" si="12"/>
        <v>2.0310397976269674E-2</v>
      </c>
      <c r="I31" s="58">
        <f t="shared" si="6"/>
        <v>0.3917984424688406</v>
      </c>
      <c r="J31" s="161">
        <f t="shared" si="7"/>
        <v>1</v>
      </c>
      <c r="K31" s="28"/>
      <c r="L31" s="102">
        <f>B31/'T2'!$B68*100</f>
        <v>27703.713584528843</v>
      </c>
      <c r="M31" s="123">
        <f>C31/'T2'!$B68*100</f>
        <v>957.10479597683764</v>
      </c>
      <c r="N31" s="76">
        <f>D31/'T2'!$B68*100</f>
        <v>18463.06353924315</v>
      </c>
      <c r="O31" s="154">
        <f t="shared" si="8"/>
        <v>47123.881919748834</v>
      </c>
      <c r="P31" s="27"/>
      <c r="Q31" s="92">
        <f t="shared" si="13"/>
        <v>1.0828554554473513E-2</v>
      </c>
      <c r="R31" s="236">
        <f t="shared" si="14"/>
        <v>-0.10869829415769705</v>
      </c>
      <c r="S31" s="58">
        <f t="shared" si="10"/>
        <v>-5.5254854796072395E-2</v>
      </c>
      <c r="T31" s="161">
        <f t="shared" si="11"/>
        <v>-1.8736305025096378E-2</v>
      </c>
      <c r="U31" s="28"/>
      <c r="V31" s="147">
        <f>'A4'!Z68</f>
        <v>6.0971778495082596</v>
      </c>
      <c r="W31" s="128">
        <f>'A4'!AA68</f>
        <v>0.21490724043053516</v>
      </c>
      <c r="X31" s="109">
        <f>'A4'!AB68</f>
        <v>4.1500486148862006</v>
      </c>
      <c r="Y31" s="148">
        <f t="shared" si="9"/>
        <v>10.462133704824996</v>
      </c>
      <c r="Z31" s="28"/>
      <c r="AA31" s="277"/>
      <c r="AB31" s="284"/>
      <c r="AC31" s="284"/>
      <c r="AD31" s="284"/>
      <c r="AE31" s="285"/>
    </row>
    <row r="32" spans="1:38" x14ac:dyDescent="0.25">
      <c r="A32" s="27">
        <f>'T1'!A69</f>
        <v>1991</v>
      </c>
      <c r="B32" s="133">
        <f>IF($A$2=1,'A2'!AT69,'A2'!Z69)</f>
        <v>15846.766644230001</v>
      </c>
      <c r="C32" s="76">
        <f>IF($A$2=1,'A2'!AU69,'A2'!AA69)</f>
        <v>474.81932337186754</v>
      </c>
      <c r="D32" s="76">
        <f>IF($A$2=1,'A2'!AV69,'A2'!AB69)</f>
        <v>10264.312390429781</v>
      </c>
      <c r="E32" s="154">
        <f t="shared" si="4"/>
        <v>26585.898358031649</v>
      </c>
      <c r="F32" s="27"/>
      <c r="G32" s="92">
        <f t="shared" si="5"/>
        <v>0.59605909985895456</v>
      </c>
      <c r="H32" s="236">
        <f t="shared" si="12"/>
        <v>1.7859818651884064E-2</v>
      </c>
      <c r="I32" s="58">
        <f t="shared" si="6"/>
        <v>0.38608108148916148</v>
      </c>
      <c r="J32" s="161">
        <f t="shared" si="7"/>
        <v>1</v>
      </c>
      <c r="K32" s="28"/>
      <c r="L32" s="102">
        <f>B32/'T2'!$B69*100</f>
        <v>28174.404335226733</v>
      </c>
      <c r="M32" s="123">
        <f>C32/'T2'!$B69*100</f>
        <v>844.19439644672048</v>
      </c>
      <c r="N32" s="76">
        <f>D32/'T2'!$B69*100</f>
        <v>18249.204648718933</v>
      </c>
      <c r="O32" s="154">
        <f t="shared" si="8"/>
        <v>47267.80338039239</v>
      </c>
      <c r="P32" s="27"/>
      <c r="Q32" s="92">
        <f t="shared" si="13"/>
        <v>1.6990168096480351E-2</v>
      </c>
      <c r="R32" s="236">
        <f t="shared" si="14"/>
        <v>-0.1179707802162655</v>
      </c>
      <c r="S32" s="58">
        <f t="shared" si="10"/>
        <v>-1.1583066378429652E-2</v>
      </c>
      <c r="T32" s="161">
        <f t="shared" si="11"/>
        <v>3.0541087614270879E-3</v>
      </c>
      <c r="U32" s="28"/>
      <c r="V32" s="147">
        <f>'A4'!Z69</f>
        <v>6.3342075145222001</v>
      </c>
      <c r="W32" s="128">
        <f>'A4'!AA69</f>
        <v>0.19322574932649655</v>
      </c>
      <c r="X32" s="109">
        <f>'A4'!AB69</f>
        <v>4.1828157882862405</v>
      </c>
      <c r="Y32" s="148">
        <f t="shared" si="9"/>
        <v>10.710249052134937</v>
      </c>
      <c r="Z32" s="28"/>
      <c r="AA32" s="277"/>
      <c r="AB32" s="284"/>
      <c r="AC32" s="284"/>
      <c r="AD32" s="284"/>
      <c r="AE32" s="285"/>
    </row>
    <row r="33" spans="1:31" x14ac:dyDescent="0.25">
      <c r="A33" s="27">
        <f>'T1'!A70</f>
        <v>1992</v>
      </c>
      <c r="B33" s="133">
        <f>IF($A$2=1,'A2'!AT70,'A2'!Z70)</f>
        <v>16979.538328409999</v>
      </c>
      <c r="C33" s="76">
        <f>IF($A$2=1,'A2'!AU70,'A2'!AA70)</f>
        <v>614.9164360824783</v>
      </c>
      <c r="D33" s="76">
        <f>IF($A$2=1,'A2'!AV70,'A2'!AB70)</f>
        <v>10639.666264549189</v>
      </c>
      <c r="E33" s="154">
        <f t="shared" si="4"/>
        <v>28234.121029041667</v>
      </c>
      <c r="F33" s="27"/>
      <c r="G33" s="92">
        <f t="shared" si="5"/>
        <v>0.60138363474977019</v>
      </c>
      <c r="H33" s="236">
        <f t="shared" si="12"/>
        <v>2.1779195302378075E-2</v>
      </c>
      <c r="I33" s="58">
        <f t="shared" si="6"/>
        <v>0.37683716994785171</v>
      </c>
      <c r="J33" s="161">
        <f t="shared" si="7"/>
        <v>1</v>
      </c>
      <c r="K33" s="28"/>
      <c r="L33" s="102">
        <f>B33/'T2'!$B70*100</f>
        <v>29029.656504962655</v>
      </c>
      <c r="M33" s="123">
        <f>C33/'T2'!$B70*100</f>
        <v>1051.3132084906197</v>
      </c>
      <c r="N33" s="76">
        <f>D33/'T2'!$B70*100</f>
        <v>18190.474382363551</v>
      </c>
      <c r="O33" s="154">
        <f t="shared" si="8"/>
        <v>48271.444095816827</v>
      </c>
      <c r="P33" s="27"/>
      <c r="Q33" s="92">
        <f t="shared" si="13"/>
        <v>3.0355643354865514E-2</v>
      </c>
      <c r="R33" s="236">
        <f t="shared" si="14"/>
        <v>0.24534492637676619</v>
      </c>
      <c r="S33" s="58">
        <f t="shared" si="10"/>
        <v>-3.2182370402374927E-3</v>
      </c>
      <c r="T33" s="161">
        <f t="shared" si="11"/>
        <v>2.1233072909006001E-2</v>
      </c>
      <c r="U33" s="28"/>
      <c r="V33" s="147">
        <f>'A4'!Z70</f>
        <v>6.6810793831848878</v>
      </c>
      <c r="W33" s="128">
        <f>'A4'!AA70</f>
        <v>0.24669354503325885</v>
      </c>
      <c r="X33" s="109">
        <f>'A4'!AB70</f>
        <v>4.2688790924654869</v>
      </c>
      <c r="Y33" s="148">
        <f t="shared" si="9"/>
        <v>11.196652020683633</v>
      </c>
      <c r="Z33" s="28"/>
      <c r="AA33" s="277"/>
      <c r="AB33" s="284"/>
      <c r="AC33" s="284"/>
      <c r="AD33" s="284"/>
      <c r="AE33" s="285"/>
    </row>
    <row r="34" spans="1:31" x14ac:dyDescent="0.25">
      <c r="A34" s="27">
        <f>'T1'!A71</f>
        <v>1993</v>
      </c>
      <c r="B34" s="133">
        <f>IF($A$2=1,'A2'!AT71,'A2'!Z71)</f>
        <v>17562.804572560002</v>
      </c>
      <c r="C34" s="76">
        <f>IF($A$2=1,'A2'!AU71,'A2'!AA71)</f>
        <v>568.47030148064471</v>
      </c>
      <c r="D34" s="76">
        <f>IF($A$2=1,'A2'!AV71,'A2'!AB71)</f>
        <v>11091.23707336902</v>
      </c>
      <c r="E34" s="154">
        <f t="shared" si="4"/>
        <v>29222.511947409665</v>
      </c>
      <c r="F34" s="27"/>
      <c r="G34" s="92">
        <f t="shared" si="5"/>
        <v>0.60100256282440501</v>
      </c>
      <c r="H34" s="236">
        <f t="shared" si="12"/>
        <v>1.9453163455068239E-2</v>
      </c>
      <c r="I34" s="58">
        <f t="shared" si="6"/>
        <v>0.37954427372052685</v>
      </c>
      <c r="J34" s="161">
        <f t="shared" si="7"/>
        <v>1</v>
      </c>
      <c r="K34" s="28"/>
      <c r="L34" s="102">
        <f>B34/'T2'!$B71*100</f>
        <v>29108.389952478494</v>
      </c>
      <c r="M34" s="123">
        <f>C34/'T2'!$B71*100</f>
        <v>942.17612816548274</v>
      </c>
      <c r="N34" s="76">
        <f>D34/'T2'!$B71*100</f>
        <v>18382.488540094968</v>
      </c>
      <c r="O34" s="154">
        <f t="shared" si="8"/>
        <v>48433.054620738942</v>
      </c>
      <c r="P34" s="27"/>
      <c r="Q34" s="92">
        <f t="shared" si="13"/>
        <v>2.7121728947216983E-3</v>
      </c>
      <c r="R34" s="236">
        <f t="shared" si="14"/>
        <v>-0.10381024364929847</v>
      </c>
      <c r="S34" s="58">
        <f t="shared" si="10"/>
        <v>1.0555753175826021E-2</v>
      </c>
      <c r="T34" s="161">
        <f t="shared" si="11"/>
        <v>3.3479529761182292E-3</v>
      </c>
      <c r="U34" s="28"/>
      <c r="V34" s="147">
        <f>'A4'!Z71</f>
        <v>6.7291639537153074</v>
      </c>
      <c r="W34" s="128">
        <f>'A4'!AA71</f>
        <v>0.2219928392855397</v>
      </c>
      <c r="X34" s="109">
        <f>'A4'!AB71</f>
        <v>4.3350028151366136</v>
      </c>
      <c r="Y34" s="148">
        <f t="shared" si="9"/>
        <v>11.28615960813746</v>
      </c>
      <c r="Z34" s="28"/>
      <c r="AA34" s="277"/>
      <c r="AB34" s="284"/>
      <c r="AC34" s="284"/>
      <c r="AD34" s="284"/>
      <c r="AE34" s="285"/>
    </row>
    <row r="35" spans="1:31" x14ac:dyDescent="0.25">
      <c r="A35" s="27">
        <f>'T1'!A72</f>
        <v>1994</v>
      </c>
      <c r="B35" s="133">
        <f>IF($A$2=1,'A2'!AT72,'A2'!Z72)</f>
        <v>18053.952875880001</v>
      </c>
      <c r="C35" s="76">
        <f>IF($A$2=1,'A2'!AU72,'A2'!AA72)</f>
        <v>608.63752909667676</v>
      </c>
      <c r="D35" s="76">
        <f>IF($A$2=1,'A2'!AV72,'A2'!AB72)</f>
        <v>11716.71401100782</v>
      </c>
      <c r="E35" s="154">
        <f t="shared" si="4"/>
        <v>30379.304415984494</v>
      </c>
      <c r="F35" s="27"/>
      <c r="G35" s="92">
        <f t="shared" si="5"/>
        <v>0.59428460338218481</v>
      </c>
      <c r="H35" s="236">
        <f t="shared" si="12"/>
        <v>2.0034610429606598E-2</v>
      </c>
      <c r="I35" s="58">
        <f t="shared" si="6"/>
        <v>0.38568078618820867</v>
      </c>
      <c r="J35" s="161">
        <f t="shared" si="7"/>
        <v>1</v>
      </c>
      <c r="K35" s="28"/>
      <c r="L35" s="102">
        <f>B35/'T2'!$B72*100</f>
        <v>29382.373159574512</v>
      </c>
      <c r="M35" s="123">
        <f>C35/'T2'!$B72*100</f>
        <v>990.54290890123241</v>
      </c>
      <c r="N35" s="76">
        <f>D35/'T2'!$B72*100</f>
        <v>19068.669650477659</v>
      </c>
      <c r="O35" s="154">
        <f t="shared" si="8"/>
        <v>49441.5857189534</v>
      </c>
      <c r="P35" s="27"/>
      <c r="Q35" s="92">
        <f t="shared" si="13"/>
        <v>9.4125167191767556E-3</v>
      </c>
      <c r="R35" s="236">
        <f t="shared" si="14"/>
        <v>5.1335179580409118E-2</v>
      </c>
      <c r="S35" s="58">
        <f t="shared" si="10"/>
        <v>3.7327977051965888E-2</v>
      </c>
      <c r="T35" s="161">
        <f t="shared" si="11"/>
        <v>2.0823198249870556E-2</v>
      </c>
      <c r="U35" s="28"/>
      <c r="V35" s="147">
        <f>'A4'!Z72</f>
        <v>6.7999174105632996</v>
      </c>
      <c r="W35" s="128">
        <f>'A4'!AA72</f>
        <v>0.23376691639427116</v>
      </c>
      <c r="X35" s="109">
        <f>'A4'!AB72</f>
        <v>4.4920763713762613</v>
      </c>
      <c r="Y35" s="148">
        <f t="shared" si="9"/>
        <v>11.525760698333832</v>
      </c>
      <c r="Z35" s="28"/>
      <c r="AA35" s="277"/>
      <c r="AB35" s="284"/>
      <c r="AC35" s="284"/>
      <c r="AD35" s="284"/>
      <c r="AE35" s="285"/>
    </row>
    <row r="36" spans="1:31" x14ac:dyDescent="0.25">
      <c r="A36" s="27">
        <f>'T1'!A73</f>
        <v>1995</v>
      </c>
      <c r="B36" s="102">
        <f>IF($A$2=1,'A2'!AT73,'A2'!Z73)</f>
        <v>17623.995557634</v>
      </c>
      <c r="C36" s="76">
        <f>IF($A$2=1,'A2'!AU73,'A2'!AA73)</f>
        <v>537.23065988890596</v>
      </c>
      <c r="D36" s="76">
        <f>IF($A$2=1,'A2'!AV73,'A2'!AB73)</f>
        <v>11355.571306848995</v>
      </c>
      <c r="E36" s="154">
        <f t="shared" si="4"/>
        <v>29516.797524371897</v>
      </c>
      <c r="F36" s="137"/>
      <c r="G36" s="92">
        <f t="shared" si="5"/>
        <v>0.59708359428498092</v>
      </c>
      <c r="H36" s="236">
        <f t="shared" si="12"/>
        <v>1.8200845110155222E-2</v>
      </c>
      <c r="I36" s="58">
        <f t="shared" si="6"/>
        <v>0.38471556060486395</v>
      </c>
      <c r="J36" s="161">
        <f t="shared" si="7"/>
        <v>1</v>
      </c>
      <c r="K36" s="137"/>
      <c r="L36" s="102">
        <f>B36/'T2'!$B73*100</f>
        <v>28122.445173942055</v>
      </c>
      <c r="M36" s="123">
        <f>C36/'T2'!$B73*100</f>
        <v>857.25394840684646</v>
      </c>
      <c r="N36" s="76">
        <f>D36/'T2'!$B73*100</f>
        <v>18119.979118885014</v>
      </c>
      <c r="O36" s="154">
        <f t="shared" si="8"/>
        <v>47099.678241233916</v>
      </c>
      <c r="P36" s="137"/>
      <c r="Q36" s="92">
        <f t="shared" si="13"/>
        <v>-4.2880402436856868E-2</v>
      </c>
      <c r="R36" s="236">
        <f t="shared" si="14"/>
        <v>-0.1345615210574147</v>
      </c>
      <c r="S36" s="58">
        <f t="shared" si="10"/>
        <v>-4.9751269961765821E-2</v>
      </c>
      <c r="T36" s="161">
        <f t="shared" si="11"/>
        <v>-4.7367159520972146E-2</v>
      </c>
      <c r="U36" s="137"/>
      <c r="V36" s="147">
        <f>'A4'!Z73</f>
        <v>6.3242217502959068</v>
      </c>
      <c r="W36" s="128">
        <f>'A4'!AA73</f>
        <v>0.19680596819995938</v>
      </c>
      <c r="X36" s="109">
        <f>'A4'!AB73</f>
        <v>4.1601976535095471</v>
      </c>
      <c r="Y36" s="148">
        <f t="shared" si="9"/>
        <v>10.681225372005414</v>
      </c>
      <c r="Z36" s="137"/>
      <c r="AA36" s="277"/>
      <c r="AB36" s="284"/>
      <c r="AC36" s="284"/>
      <c r="AD36" s="284"/>
      <c r="AE36" s="285"/>
    </row>
    <row r="37" spans="1:31" x14ac:dyDescent="0.25">
      <c r="A37" s="27">
        <f>'T1'!A74</f>
        <v>1996</v>
      </c>
      <c r="B37" s="102">
        <f>IF($A$2=1,'A2'!AT74,'A2'!Z74)</f>
        <v>18050.360947929999</v>
      </c>
      <c r="C37" s="76">
        <f>IF($A$2=1,'A2'!AU74,'A2'!AA74)</f>
        <v>662.26111043401158</v>
      </c>
      <c r="D37" s="76">
        <f>IF($A$2=1,'A2'!AV74,'A2'!AB74)</f>
        <v>11860.769080893004</v>
      </c>
      <c r="E37" s="154">
        <f t="shared" si="4"/>
        <v>30573.391139257015</v>
      </c>
      <c r="F37" s="137"/>
      <c r="G37" s="92">
        <f t="shared" si="5"/>
        <v>0.59039446640751847</v>
      </c>
      <c r="H37" s="236">
        <f t="shared" si="12"/>
        <v>2.1661356027452623E-2</v>
      </c>
      <c r="I37" s="58">
        <f t="shared" si="6"/>
        <v>0.38794417756502886</v>
      </c>
      <c r="J37" s="161">
        <f t="shared" si="7"/>
        <v>1</v>
      </c>
      <c r="K37" s="137"/>
      <c r="L37" s="102">
        <f>B37/'T2'!$B74*100</f>
        <v>28041.031745387703</v>
      </c>
      <c r="M37" s="123">
        <f>C37/'T2'!$B74*100</f>
        <v>1028.8151508430351</v>
      </c>
      <c r="N37" s="76">
        <f>D37/'T2'!$B74*100</f>
        <v>18425.570728555133</v>
      </c>
      <c r="O37" s="154">
        <f t="shared" si="8"/>
        <v>47495.41762478587</v>
      </c>
      <c r="P37" s="137"/>
      <c r="Q37" s="92">
        <f t="shared" si="13"/>
        <v>-2.8949626553024244E-3</v>
      </c>
      <c r="R37" s="236">
        <f t="shared" si="14"/>
        <v>0.20012879818754348</v>
      </c>
      <c r="S37" s="58">
        <f t="shared" si="10"/>
        <v>1.6864898555629448E-2</v>
      </c>
      <c r="T37" s="161">
        <f t="shared" si="11"/>
        <v>8.4021674527172685E-3</v>
      </c>
      <c r="U37" s="137"/>
      <c r="V37" s="147">
        <f>'A4'!Z74</f>
        <v>5.9776634444902488</v>
      </c>
      <c r="W37" s="128">
        <f>'A4'!AA74</f>
        <v>0.22443966364206266</v>
      </c>
      <c r="X37" s="109">
        <f>'A4'!AB74</f>
        <v>4.0208857104770308</v>
      </c>
      <c r="Y37" s="148">
        <f t="shared" si="9"/>
        <v>10.222988818609341</v>
      </c>
      <c r="Z37" s="137"/>
      <c r="AA37" s="277"/>
      <c r="AB37" s="284"/>
      <c r="AC37" s="284"/>
      <c r="AD37" s="284"/>
      <c r="AE37" s="285"/>
    </row>
    <row r="38" spans="1:31" x14ac:dyDescent="0.25">
      <c r="A38" s="27">
        <f>'T1'!A75</f>
        <v>1997</v>
      </c>
      <c r="B38" s="102">
        <f>IF($A$2=1,'A2'!AT75,'A2'!Z75)</f>
        <v>19204.874363269999</v>
      </c>
      <c r="C38" s="76">
        <f>IF($A$2=1,'A2'!AU75,'A2'!AA75)</f>
        <v>417.40100801090387</v>
      </c>
      <c r="D38" s="76">
        <f>IF($A$2=1,'A2'!AV75,'A2'!AB75)</f>
        <v>12640.08092848995</v>
      </c>
      <c r="E38" s="154">
        <f t="shared" si="4"/>
        <v>32262.35629977085</v>
      </c>
      <c r="F38" s="137"/>
      <c r="G38" s="92">
        <f t="shared" si="5"/>
        <v>0.59527190713613209</v>
      </c>
      <c r="H38" s="236">
        <f t="shared" si="12"/>
        <v>1.2937709946928723E-2</v>
      </c>
      <c r="I38" s="58">
        <f t="shared" si="6"/>
        <v>0.39179038291693929</v>
      </c>
      <c r="J38" s="161">
        <f t="shared" si="7"/>
        <v>1</v>
      </c>
      <c r="K38" s="137"/>
      <c r="L38" s="102">
        <f>B38/'T2'!$B75*100</f>
        <v>29043.865731491405</v>
      </c>
      <c r="M38" s="123">
        <f>C38/'T2'!$B75*100</f>
        <v>631.24280865088144</v>
      </c>
      <c r="N38" s="76">
        <f>D38/'T2'!$B75*100</f>
        <v>19115.814369729553</v>
      </c>
      <c r="O38" s="154">
        <f t="shared" si="8"/>
        <v>48790.922909871835</v>
      </c>
      <c r="P38" s="137"/>
      <c r="Q38" s="92">
        <f t="shared" si="13"/>
        <v>3.5763091572714734E-2</v>
      </c>
      <c r="R38" s="236">
        <f t="shared" si="14"/>
        <v>-0.38643709889611721</v>
      </c>
      <c r="S38" s="58">
        <f t="shared" si="10"/>
        <v>3.7461181058815685E-2</v>
      </c>
      <c r="T38" s="161">
        <f t="shared" si="11"/>
        <v>2.727642686122822E-2</v>
      </c>
      <c r="U38" s="137"/>
      <c r="V38" s="147">
        <f>'A4'!Z75</f>
        <v>5.8203445738102548</v>
      </c>
      <c r="W38" s="128">
        <f>'A4'!AA75</f>
        <v>0.12882206750768932</v>
      </c>
      <c r="X38" s="109">
        <f>'A4'!AB75</f>
        <v>3.9238085372726785</v>
      </c>
      <c r="Y38" s="148">
        <f t="shared" si="9"/>
        <v>9.8729751785906235</v>
      </c>
      <c r="Z38" s="137"/>
      <c r="AA38" s="277"/>
      <c r="AB38" s="284"/>
      <c r="AC38" s="284"/>
      <c r="AD38" s="284"/>
      <c r="AE38" s="285"/>
    </row>
    <row r="39" spans="1:31" x14ac:dyDescent="0.25">
      <c r="A39" s="27">
        <f>'T1'!A76</f>
        <v>1998</v>
      </c>
      <c r="B39" s="102">
        <f>IF($A$2=1,'A2'!AT76,'A2'!Z76)</f>
        <v>20334.090245840001</v>
      </c>
      <c r="C39" s="76">
        <f>IF($A$2=1,'A2'!AU76,'A2'!AA76)</f>
        <v>765.35547537426589</v>
      </c>
      <c r="D39" s="76">
        <f>IF($A$2=1,'A2'!AV76,'A2'!AB76)</f>
        <v>14058.260526186632</v>
      </c>
      <c r="E39" s="154">
        <f t="shared" ref="E39:E56" si="15">SUM(B39:D39)</f>
        <v>35157.7062474009</v>
      </c>
      <c r="F39" s="137"/>
      <c r="G39" s="92">
        <f t="shared" ref="G39:G56" si="16">B39/$E39</f>
        <v>0.57836794308340966</v>
      </c>
      <c r="H39" s="236">
        <f t="shared" si="12"/>
        <v>2.1769209572107574E-2</v>
      </c>
      <c r="I39" s="58">
        <f t="shared" ref="I39:I56" si="17">D39/$E39</f>
        <v>0.39986284734448269</v>
      </c>
      <c r="J39" s="161">
        <f t="shared" ref="J39:J56" si="18">E39/$E39</f>
        <v>1</v>
      </c>
      <c r="K39" s="137"/>
      <c r="L39" s="102">
        <f>B39/'T2'!$B76*100</f>
        <v>30188.587091786336</v>
      </c>
      <c r="M39" s="123">
        <f>C39/'T2'!$B76*100</f>
        <v>1136.2691984333273</v>
      </c>
      <c r="N39" s="76">
        <f>D39/'T2'!$B76*100</f>
        <v>20871.306123008468</v>
      </c>
      <c r="O39" s="154">
        <f t="shared" ref="O39:O56" si="19">SUM(L39:N39)</f>
        <v>52196.162413228129</v>
      </c>
      <c r="P39" s="137"/>
      <c r="Q39" s="92">
        <f t="shared" si="13"/>
        <v>3.9413532994464484E-2</v>
      </c>
      <c r="R39" s="236">
        <f t="shared" si="14"/>
        <v>0.80005091996502808</v>
      </c>
      <c r="S39" s="58">
        <f t="shared" si="10"/>
        <v>9.1834526080081025E-2</v>
      </c>
      <c r="T39" s="161">
        <f t="shared" si="11"/>
        <v>6.9792479835779409E-2</v>
      </c>
      <c r="U39" s="137"/>
      <c r="V39" s="147">
        <f>'A4'!Z76</f>
        <v>5.7854457574792413</v>
      </c>
      <c r="W39" s="128">
        <f>'A4'!AA76</f>
        <v>0.2233503104165683</v>
      </c>
      <c r="X39" s="109">
        <f>'A4'!AB76</f>
        <v>4.1058322773825209</v>
      </c>
      <c r="Y39" s="148">
        <f t="shared" ref="Y39:Y56" si="20">SUM(V39:X39)</f>
        <v>10.11462834527833</v>
      </c>
      <c r="Z39" s="137"/>
      <c r="AA39" s="277"/>
      <c r="AB39" s="284"/>
      <c r="AC39" s="284"/>
      <c r="AD39" s="284"/>
      <c r="AE39" s="285"/>
    </row>
    <row r="40" spans="1:31" x14ac:dyDescent="0.25">
      <c r="A40" s="27">
        <f>'T1'!A77</f>
        <v>1999</v>
      </c>
      <c r="B40" s="102">
        <f>IF($A$2=1,'A2'!AT77,'A2'!Z77)</f>
        <v>21223.782517500003</v>
      </c>
      <c r="C40" s="76">
        <f>IF($A$2=1,'A2'!AU77,'A2'!AA77)</f>
        <v>864.30911638033513</v>
      </c>
      <c r="D40" s="76">
        <f>IF($A$2=1,'A2'!AV77,'A2'!AB77)</f>
        <v>14494.43619173655</v>
      </c>
      <c r="E40" s="154">
        <f t="shared" si="15"/>
        <v>36582.527825616889</v>
      </c>
      <c r="F40" s="137"/>
      <c r="G40" s="92">
        <f t="shared" si="16"/>
        <v>0.58016172689515633</v>
      </c>
      <c r="H40" s="236">
        <f t="shared" si="12"/>
        <v>2.3626281937113795E-2</v>
      </c>
      <c r="I40" s="58">
        <f t="shared" si="17"/>
        <v>0.39621199116772982</v>
      </c>
      <c r="J40" s="161">
        <f t="shared" si="18"/>
        <v>1</v>
      </c>
      <c r="K40" s="137"/>
      <c r="L40" s="102">
        <f>B40/'T2'!$B77*100</f>
        <v>31211.648755555143</v>
      </c>
      <c r="M40" s="123">
        <f>C40/'T2'!$B77*100</f>
        <v>1271.0511208095847</v>
      </c>
      <c r="N40" s="76">
        <f>D40/'T2'!$B77*100</f>
        <v>21315.486575178878</v>
      </c>
      <c r="O40" s="154">
        <f t="shared" si="19"/>
        <v>53798.186451543603</v>
      </c>
      <c r="P40" s="137"/>
      <c r="Q40" s="92">
        <f t="shared" si="13"/>
        <v>3.3889021061444868E-2</v>
      </c>
      <c r="R40" s="236">
        <f t="shared" si="14"/>
        <v>0.11861794948071536</v>
      </c>
      <c r="S40" s="58">
        <f t="shared" si="10"/>
        <v>2.1281871366964689E-2</v>
      </c>
      <c r="T40" s="161">
        <f t="shared" si="11"/>
        <v>3.0692372087291142E-2</v>
      </c>
      <c r="U40" s="137"/>
      <c r="V40" s="147">
        <f>'A4'!Z77</f>
        <v>5.7501064429928057</v>
      </c>
      <c r="W40" s="128">
        <f>'A4'!AA77</f>
        <v>0.24042254724430542</v>
      </c>
      <c r="X40" s="109">
        <f>'A4'!AB77</f>
        <v>4.0319409988494685</v>
      </c>
      <c r="Y40" s="148">
        <f t="shared" si="20"/>
        <v>10.022469989086581</v>
      </c>
      <c r="Z40" s="137"/>
      <c r="AA40" s="277"/>
      <c r="AB40" s="284"/>
      <c r="AC40" s="284"/>
      <c r="AD40" s="284"/>
      <c r="AE40" s="285"/>
    </row>
    <row r="41" spans="1:31" x14ac:dyDescent="0.25">
      <c r="A41" s="27">
        <f>'T1'!A78</f>
        <v>2000</v>
      </c>
      <c r="B41" s="102">
        <f>IF($A$2=1,'A2'!AT78,'A2'!Z78)</f>
        <v>22161.602584480006</v>
      </c>
      <c r="C41" s="76">
        <f>IF($A$2=1,'A2'!AU78,'A2'!AA78)</f>
        <v>936.89052264362249</v>
      </c>
      <c r="D41" s="76">
        <f>IF($A$2=1,'A2'!AV78,'A2'!AB78)</f>
        <v>15982.198115230611</v>
      </c>
      <c r="E41" s="154">
        <f t="shared" si="15"/>
        <v>39080.691222354239</v>
      </c>
      <c r="F41" s="137"/>
      <c r="G41" s="92">
        <f t="shared" si="16"/>
        <v>0.56707294296277755</v>
      </c>
      <c r="H41" s="236">
        <f t="shared" si="12"/>
        <v>2.3973233157854667E-2</v>
      </c>
      <c r="I41" s="58">
        <f t="shared" si="17"/>
        <v>0.40895382387936779</v>
      </c>
      <c r="J41" s="161">
        <f t="shared" si="18"/>
        <v>1</v>
      </c>
      <c r="K41" s="137"/>
      <c r="L41" s="102">
        <f>B41/'T2'!$B78*100</f>
        <v>32219.467599226267</v>
      </c>
      <c r="M41" s="123">
        <f>C41/'T2'!$B78*100</f>
        <v>1362.0907478720874</v>
      </c>
      <c r="N41" s="76">
        <f>D41/'T2'!$B78*100</f>
        <v>23235.5901327598</v>
      </c>
      <c r="O41" s="154">
        <f t="shared" si="19"/>
        <v>56817.148479858151</v>
      </c>
      <c r="P41" s="137"/>
      <c r="Q41" s="92">
        <f t="shared" si="13"/>
        <v>3.2289830363150918E-2</v>
      </c>
      <c r="R41" s="236">
        <f t="shared" si="14"/>
        <v>7.1625464603277234E-2</v>
      </c>
      <c r="S41" s="58">
        <f t="shared" si="10"/>
        <v>9.0080212375579283E-2</v>
      </c>
      <c r="T41" s="161">
        <f t="shared" si="11"/>
        <v>5.6116427475371378E-2</v>
      </c>
      <c r="U41" s="137"/>
      <c r="V41" s="147">
        <f>'A4'!Z78</f>
        <v>5.7687968031841823</v>
      </c>
      <c r="W41" s="128">
        <f>'A4'!AA78</f>
        <v>0.24648271525488452</v>
      </c>
      <c r="X41" s="109">
        <f>'A4'!AB78</f>
        <v>4.2055479883576892</v>
      </c>
      <c r="Y41" s="148">
        <f t="shared" si="20"/>
        <v>10.220827506796756</v>
      </c>
      <c r="Z41" s="137"/>
      <c r="AA41" s="277"/>
      <c r="AB41" s="284"/>
      <c r="AC41" s="284"/>
      <c r="AD41" s="284"/>
      <c r="AE41" s="285"/>
    </row>
    <row r="42" spans="1:31" x14ac:dyDescent="0.25">
      <c r="A42" s="27">
        <f>'T1'!A79</f>
        <v>2001</v>
      </c>
      <c r="B42" s="102">
        <f>IF($A$2=1,'A2'!AT79,'A2'!Z79)</f>
        <v>23147.136325999996</v>
      </c>
      <c r="C42" s="76">
        <f>IF($A$2=1,'A2'!AU79,'A2'!AA79)</f>
        <v>920.05745707171889</v>
      </c>
      <c r="D42" s="76">
        <f>IF($A$2=1,'A2'!AV79,'A2'!AB79)</f>
        <v>17204.589069031059</v>
      </c>
      <c r="E42" s="154">
        <f t="shared" si="15"/>
        <v>41271.78285210277</v>
      </c>
      <c r="F42" s="137"/>
      <c r="G42" s="92">
        <f t="shared" si="16"/>
        <v>0.56084653306467624</v>
      </c>
      <c r="H42" s="236">
        <f t="shared" si="12"/>
        <v>2.2292651140580485E-2</v>
      </c>
      <c r="I42" s="58">
        <f t="shared" si="17"/>
        <v>0.41686081579474332</v>
      </c>
      <c r="J42" s="161">
        <f t="shared" si="18"/>
        <v>1</v>
      </c>
      <c r="K42" s="137"/>
      <c r="L42" s="102">
        <f>B42/'T2'!$B79*100</f>
        <v>33227.07756082734</v>
      </c>
      <c r="M42" s="123">
        <f>C42/'T2'!$B79*100</f>
        <v>1320.7171745128981</v>
      </c>
      <c r="N42" s="76">
        <f>D42/'T2'!$B79*100</f>
        <v>24696.714416320377</v>
      </c>
      <c r="O42" s="154">
        <f t="shared" si="19"/>
        <v>59244.509151660619</v>
      </c>
      <c r="P42" s="137"/>
      <c r="Q42" s="92">
        <f t="shared" si="13"/>
        <v>3.1273327484320879E-2</v>
      </c>
      <c r="R42" s="236">
        <f t="shared" si="14"/>
        <v>-3.0375049110218821E-2</v>
      </c>
      <c r="S42" s="58">
        <f t="shared" si="10"/>
        <v>6.288302880246377E-2</v>
      </c>
      <c r="T42" s="161">
        <f t="shared" si="11"/>
        <v>4.2722324804156164E-2</v>
      </c>
      <c r="U42" s="137"/>
      <c r="V42" s="147">
        <f>'A4'!Z79</f>
        <v>5.6692646679173251</v>
      </c>
      <c r="W42" s="128">
        <f>'A4'!AA79</f>
        <v>0.22766785640730619</v>
      </c>
      <c r="X42" s="109">
        <f>'A4'!AB79</f>
        <v>4.2617369043282478</v>
      </c>
      <c r="Y42" s="148">
        <f t="shared" si="20"/>
        <v>10.158669428652878</v>
      </c>
      <c r="Z42" s="137"/>
      <c r="AA42" s="277"/>
      <c r="AB42" s="284"/>
      <c r="AC42" s="284"/>
      <c r="AD42" s="284"/>
      <c r="AE42" s="285"/>
    </row>
    <row r="43" spans="1:31" x14ac:dyDescent="0.25">
      <c r="A43" s="27">
        <f>'T1'!A80</f>
        <v>2002</v>
      </c>
      <c r="B43" s="102">
        <f>IF($A$2=1,'A2'!AT80,'A2'!Z80)</f>
        <v>21575.967909000003</v>
      </c>
      <c r="C43" s="76">
        <f>IF($A$2=1,'A2'!AU80,'A2'!AA80)</f>
        <v>792.92362925247232</v>
      </c>
      <c r="D43" s="76">
        <f>IF($A$2=1,'A2'!AV80,'A2'!AB80)</f>
        <v>15022.280883265797</v>
      </c>
      <c r="E43" s="154">
        <f t="shared" si="15"/>
        <v>37391.172421518277</v>
      </c>
      <c r="F43" s="137"/>
      <c r="G43" s="92">
        <f t="shared" si="16"/>
        <v>0.57703373581790207</v>
      </c>
      <c r="H43" s="236">
        <f t="shared" si="12"/>
        <v>2.1206171882327821E-2</v>
      </c>
      <c r="I43" s="58">
        <f t="shared" si="17"/>
        <v>0.40176009229977</v>
      </c>
      <c r="J43" s="161">
        <f t="shared" si="18"/>
        <v>1</v>
      </c>
      <c r="K43" s="137"/>
      <c r="L43" s="102">
        <f>B43/'T2'!$B80*100</f>
        <v>30500.678866069102</v>
      </c>
      <c r="M43" s="123">
        <f>C43/'T2'!$B80*100</f>
        <v>1120.9095732414166</v>
      </c>
      <c r="N43" s="76">
        <f>D43/'T2'!$B80*100</f>
        <v>21236.116358203049</v>
      </c>
      <c r="O43" s="154">
        <f t="shared" si="19"/>
        <v>52857.704797513565</v>
      </c>
      <c r="P43" s="137"/>
      <c r="Q43" s="92">
        <f t="shared" si="13"/>
        <v>-8.2053520649450484E-2</v>
      </c>
      <c r="R43" s="236">
        <f t="shared" si="14"/>
        <v>-0.15128719844593053</v>
      </c>
      <c r="S43" s="58">
        <f t="shared" si="10"/>
        <v>-0.14012382375165067</v>
      </c>
      <c r="T43" s="161">
        <f t="shared" si="11"/>
        <v>-0.10780415680037803</v>
      </c>
      <c r="U43" s="137"/>
      <c r="V43" s="147">
        <f>'A4'!Z80</f>
        <v>5.142918072619131</v>
      </c>
      <c r="W43" s="128">
        <f>'A4'!AA80</f>
        <v>0.19071091492677741</v>
      </c>
      <c r="X43" s="109">
        <f>'A4'!AB80</f>
        <v>3.6165319589306661</v>
      </c>
      <c r="Y43" s="148">
        <f t="shared" si="20"/>
        <v>8.9501609464765739</v>
      </c>
      <c r="Z43" s="137"/>
      <c r="AA43" s="277"/>
      <c r="AB43" s="284"/>
      <c r="AC43" s="284"/>
      <c r="AD43" s="284"/>
      <c r="AE43" s="285"/>
    </row>
    <row r="44" spans="1:31" x14ac:dyDescent="0.25">
      <c r="A44" s="27">
        <f>'T1'!A81</f>
        <v>2003</v>
      </c>
      <c r="B44" s="102">
        <f>IF($A$2=1,'A2'!AT81,'A2'!Z81)</f>
        <v>23266.230527</v>
      </c>
      <c r="C44" s="76">
        <f>IF($A$2=1,'A2'!AU81,'A2'!AA81)</f>
        <v>858.50118294458764</v>
      </c>
      <c r="D44" s="76">
        <f>IF($A$2=1,'A2'!AV81,'A2'!AB81)</f>
        <v>14622.990661633259</v>
      </c>
      <c r="E44" s="154">
        <f t="shared" si="15"/>
        <v>38747.722371577845</v>
      </c>
      <c r="F44" s="137"/>
      <c r="G44" s="92">
        <f t="shared" si="16"/>
        <v>0.60045414550781961</v>
      </c>
      <c r="H44" s="236">
        <f t="shared" si="12"/>
        <v>2.215617152182121E-2</v>
      </c>
      <c r="I44" s="58">
        <f t="shared" si="17"/>
        <v>0.37738968297035924</v>
      </c>
      <c r="J44" s="161">
        <f t="shared" si="18"/>
        <v>1</v>
      </c>
      <c r="K44" s="137"/>
      <c r="L44" s="102">
        <f>B44/'T2'!$B81*100</f>
        <v>32273.546205815241</v>
      </c>
      <c r="M44" s="123">
        <f>C44/'T2'!$B81*100</f>
        <v>1190.8623342898588</v>
      </c>
      <c r="N44" s="76">
        <f>D44/'T2'!$B81*100</f>
        <v>20284.152357114901</v>
      </c>
      <c r="O44" s="154">
        <f t="shared" si="19"/>
        <v>53748.560897219999</v>
      </c>
      <c r="P44" s="137"/>
      <c r="Q44" s="92">
        <f t="shared" si="13"/>
        <v>5.8125504272575013E-2</v>
      </c>
      <c r="R44" s="236">
        <f t="shared" si="14"/>
        <v>6.2407140342422673E-2</v>
      </c>
      <c r="S44" s="58">
        <f t="shared" si="10"/>
        <v>-4.4827593945652167E-2</v>
      </c>
      <c r="T44" s="161">
        <f t="shared" si="11"/>
        <v>1.6853855140307461E-2</v>
      </c>
      <c r="U44" s="137"/>
      <c r="V44" s="147">
        <f>'A4'!Z81</f>
        <v>5.573689890600515</v>
      </c>
      <c r="W44" s="128">
        <f>'A4'!AA81</f>
        <v>0.20755245682136381</v>
      </c>
      <c r="X44" s="109">
        <f>'A4'!AB81</f>
        <v>3.5356199320996593</v>
      </c>
      <c r="Y44" s="148">
        <f t="shared" si="20"/>
        <v>9.316862279521537</v>
      </c>
      <c r="Z44" s="137"/>
      <c r="AA44" s="277"/>
      <c r="AB44" s="284"/>
      <c r="AC44" s="284"/>
      <c r="AD44" s="284"/>
      <c r="AE44" s="285"/>
    </row>
    <row r="45" spans="1:31" x14ac:dyDescent="0.25">
      <c r="A45" s="27">
        <f>'T1'!A82</f>
        <v>2004</v>
      </c>
      <c r="B45" s="102">
        <f>IF($A$2=1,'A2'!AT82,'A2'!Z82)</f>
        <v>27654.275566999997</v>
      </c>
      <c r="C45" s="76">
        <f>IF($A$2=1,'A2'!AU82,'A2'!AA82)</f>
        <v>1012.9862195965979</v>
      </c>
      <c r="D45" s="76">
        <f>IF($A$2=1,'A2'!AV82,'A2'!AB82)</f>
        <v>17161.023994320087</v>
      </c>
      <c r="E45" s="154">
        <f t="shared" si="15"/>
        <v>45828.285780916682</v>
      </c>
      <c r="F45" s="137"/>
      <c r="G45" s="92">
        <f t="shared" si="16"/>
        <v>0.60343246743292966</v>
      </c>
      <c r="H45" s="236">
        <f t="shared" si="12"/>
        <v>2.2103951791677415E-2</v>
      </c>
      <c r="I45" s="58">
        <f t="shared" si="17"/>
        <v>0.37446358077539299</v>
      </c>
      <c r="J45" s="161">
        <f t="shared" si="18"/>
        <v>1</v>
      </c>
      <c r="K45" s="137"/>
      <c r="L45" s="102">
        <f>B45/'T2'!$B82*100</f>
        <v>37421.830298880101</v>
      </c>
      <c r="M45" s="123">
        <f>C45/'T2'!$B82*100</f>
        <v>1370.7753187389067</v>
      </c>
      <c r="N45" s="76">
        <f>D45/'T2'!$B82*100</f>
        <v>23222.337758028021</v>
      </c>
      <c r="O45" s="154">
        <f t="shared" si="19"/>
        <v>62014.943375647032</v>
      </c>
      <c r="P45" s="137"/>
      <c r="Q45" s="92">
        <f t="shared" si="13"/>
        <v>0.15952024795270914</v>
      </c>
      <c r="R45" s="236">
        <f t="shared" si="14"/>
        <v>0.1510779031871341</v>
      </c>
      <c r="S45" s="58">
        <f t="shared" si="10"/>
        <v>0.14485127843572521</v>
      </c>
      <c r="T45" s="161">
        <f t="shared" si="11"/>
        <v>0.15379728015852034</v>
      </c>
      <c r="U45" s="137"/>
      <c r="V45" s="147">
        <f>'A4'!Z82</f>
        <v>6.4281239489207067</v>
      </c>
      <c r="W45" s="128">
        <f>'A4'!AA82</f>
        <v>0.23742244071079996</v>
      </c>
      <c r="X45" s="109">
        <f>'A4'!AB82</f>
        <v>4.0210762995521092</v>
      </c>
      <c r="Y45" s="148">
        <f t="shared" si="20"/>
        <v>10.686622689183615</v>
      </c>
      <c r="Z45" s="137"/>
    </row>
    <row r="46" spans="1:31" x14ac:dyDescent="0.25">
      <c r="A46" s="27">
        <f>'T1'!A83</f>
        <v>2005</v>
      </c>
      <c r="B46" s="102">
        <f>IF($A$2=1,'A2'!AT83,'A2'!Z83)</f>
        <v>30677.840276608513</v>
      </c>
      <c r="C46" s="76">
        <f>IF($A$2=1,'A2'!AU83,'A2'!AA83)</f>
        <v>1557.2719119065227</v>
      </c>
      <c r="D46" s="76">
        <f>IF($A$2=1,'A2'!AV83,'A2'!AB83)</f>
        <v>19781.802828095209</v>
      </c>
      <c r="E46" s="154">
        <f t="shared" si="15"/>
        <v>52016.915016610248</v>
      </c>
      <c r="F46" s="137"/>
      <c r="G46" s="92">
        <f t="shared" si="16"/>
        <v>0.58976662239220345</v>
      </c>
      <c r="H46" s="236">
        <f t="shared" si="12"/>
        <v>2.9937798337507107E-2</v>
      </c>
      <c r="I46" s="58">
        <f t="shared" si="17"/>
        <v>0.3802955792702894</v>
      </c>
      <c r="J46" s="161">
        <f t="shared" si="18"/>
        <v>1</v>
      </c>
      <c r="K46" s="137"/>
      <c r="L46" s="102">
        <f>B46/'T2'!$B83*100</f>
        <v>40333.917904711037</v>
      </c>
      <c r="M46" s="123">
        <f>C46/'T2'!$B83*100</f>
        <v>2047.4347895357755</v>
      </c>
      <c r="N46" s="76">
        <f>D46/'T2'!$B83*100</f>
        <v>26008.271901850439</v>
      </c>
      <c r="O46" s="154">
        <f t="shared" si="19"/>
        <v>68389.624596097259</v>
      </c>
      <c r="P46" s="137"/>
      <c r="Q46" s="92">
        <f t="shared" si="13"/>
        <v>7.7817882839313901E-2</v>
      </c>
      <c r="R46" s="236">
        <f t="shared" si="14"/>
        <v>0.49363266287825036</v>
      </c>
      <c r="S46" s="58">
        <f t="shared" si="10"/>
        <v>0.11996785908685337</v>
      </c>
      <c r="T46" s="161">
        <f t="shared" si="11"/>
        <v>0.10279266372681284</v>
      </c>
      <c r="U46" s="137"/>
      <c r="V46" s="147">
        <f>'A4'!Z83</f>
        <v>6.5822959799213292</v>
      </c>
      <c r="W46" s="128">
        <f>'A4'!AA83</f>
        <v>0.3376706062854839</v>
      </c>
      <c r="X46" s="109">
        <f>'A4'!AB83</f>
        <v>4.2766850776256486</v>
      </c>
      <c r="Y46" s="148">
        <f t="shared" si="20"/>
        <v>11.196651663832462</v>
      </c>
      <c r="Z46" s="137"/>
      <c r="AA46" s="277"/>
      <c r="AB46" s="284"/>
      <c r="AC46" s="284"/>
      <c r="AD46" s="284"/>
      <c r="AE46" s="285"/>
    </row>
    <row r="47" spans="1:31" x14ac:dyDescent="0.25">
      <c r="A47" s="27">
        <f>'T1'!A84</f>
        <v>2006</v>
      </c>
      <c r="B47" s="102">
        <f>IF($A$2=1,'A2'!AT84,'A2'!Z84)</f>
        <v>33792.73386441762</v>
      </c>
      <c r="C47" s="76">
        <f>IF($A$2=1,'A2'!AU84,'A2'!AA84)</f>
        <v>1937.1506981123134</v>
      </c>
      <c r="D47" s="76">
        <f>IF($A$2=1,'A2'!AV84,'A2'!AB84)</f>
        <v>21863.398328605665</v>
      </c>
      <c r="E47" s="154">
        <f t="shared" si="15"/>
        <v>57593.282891135605</v>
      </c>
      <c r="F47" s="137"/>
      <c r="G47" s="92">
        <f t="shared" si="16"/>
        <v>0.58674783183124968</v>
      </c>
      <c r="H47" s="236">
        <f t="shared" si="12"/>
        <v>3.3635010905246857E-2</v>
      </c>
      <c r="I47" s="58">
        <f t="shared" si="17"/>
        <v>0.37961715726350342</v>
      </c>
      <c r="J47" s="161">
        <f t="shared" si="18"/>
        <v>1</v>
      </c>
      <c r="K47" s="137"/>
      <c r="L47" s="102">
        <f>B47/'T2'!$B84*100</f>
        <v>43222.859281259269</v>
      </c>
      <c r="M47" s="123">
        <f>C47/'T2'!$B84*100</f>
        <v>2477.7276785902527</v>
      </c>
      <c r="N47" s="76">
        <f>D47/'T2'!$B84*100</f>
        <v>27964.5498099959</v>
      </c>
      <c r="O47" s="154">
        <f t="shared" si="19"/>
        <v>73665.136769845412</v>
      </c>
      <c r="P47" s="137"/>
      <c r="Q47" s="92">
        <f t="shared" si="13"/>
        <v>7.1625607593424512E-2</v>
      </c>
      <c r="R47" s="236">
        <f t="shared" si="14"/>
        <v>0.2101619505801402</v>
      </c>
      <c r="S47" s="58">
        <f t="shared" si="10"/>
        <v>7.5217527543853357E-2</v>
      </c>
      <c r="T47" s="161">
        <f t="shared" si="11"/>
        <v>7.7139071970417028E-2</v>
      </c>
      <c r="U47" s="137"/>
      <c r="V47" s="147">
        <f>'A4'!Z84</f>
        <v>6.6561242881027436</v>
      </c>
      <c r="W47" s="128">
        <f>'A4'!AA84</f>
        <v>0.38487671676620788</v>
      </c>
      <c r="X47" s="109">
        <f>'A4'!AB84</f>
        <v>4.3380514611577805</v>
      </c>
      <c r="Y47" s="148">
        <f t="shared" si="20"/>
        <v>11.379052466026732</v>
      </c>
      <c r="Z47" s="137"/>
      <c r="AA47" s="277"/>
      <c r="AB47" s="284"/>
      <c r="AC47" s="284"/>
      <c r="AD47" s="284"/>
      <c r="AE47" s="285"/>
    </row>
    <row r="48" spans="1:31" x14ac:dyDescent="0.25">
      <c r="A48" s="27">
        <f>'T1'!A85</f>
        <v>2007</v>
      </c>
      <c r="B48" s="102">
        <f>IF($A$2=1,'A2'!AT85,'A2'!Z85)</f>
        <v>37520.832992097188</v>
      </c>
      <c r="C48" s="76">
        <f>IF($A$2=1,'A2'!AU85,'A2'!AA85)</f>
        <v>2466.4587423273838</v>
      </c>
      <c r="D48" s="76">
        <f>IF($A$2=1,'A2'!AV85,'A2'!AB85)</f>
        <v>25053.535132094588</v>
      </c>
      <c r="E48" s="154">
        <f t="shared" si="15"/>
        <v>65040.826866519157</v>
      </c>
      <c r="F48" s="137"/>
      <c r="G48" s="92">
        <f t="shared" si="16"/>
        <v>0.57688124213272662</v>
      </c>
      <c r="H48" s="236">
        <f t="shared" si="12"/>
        <v>3.7921700278952544E-2</v>
      </c>
      <c r="I48" s="58">
        <f t="shared" si="17"/>
        <v>0.3851970575883209</v>
      </c>
      <c r="J48" s="161">
        <f t="shared" si="18"/>
        <v>1</v>
      </c>
      <c r="K48" s="137"/>
      <c r="L48" s="102">
        <f>B48/'T2'!$B85*100</f>
        <v>46541.631187426574</v>
      </c>
      <c r="M48" s="123">
        <f>C48/'T2'!$B85*100</f>
        <v>3059.4473515175778</v>
      </c>
      <c r="N48" s="76">
        <f>D48/'T2'!$B85*100</f>
        <v>31076.932441899044</v>
      </c>
      <c r="O48" s="154">
        <f t="shared" si="19"/>
        <v>80678.010980843188</v>
      </c>
      <c r="P48" s="137"/>
      <c r="Q48" s="92">
        <f t="shared" si="13"/>
        <v>7.6782794136117438E-2</v>
      </c>
      <c r="R48" s="236">
        <f t="shared" si="14"/>
        <v>0.23477950299134753</v>
      </c>
      <c r="S48" s="58">
        <f t="shared" si="10"/>
        <v>0.1112974338242565</v>
      </c>
      <c r="T48" s="161">
        <f t="shared" si="11"/>
        <v>9.5199364563841815E-2</v>
      </c>
      <c r="U48" s="137"/>
      <c r="V48" s="147">
        <f>'A4'!Z85</f>
        <v>6.9090247341284687</v>
      </c>
      <c r="W48" s="128">
        <f>'A4'!AA85</f>
        <v>0.45844104965614557</v>
      </c>
      <c r="X48" s="109">
        <f>'A4'!AB85</f>
        <v>4.6471331527485127</v>
      </c>
      <c r="Y48" s="148">
        <f t="shared" si="20"/>
        <v>12.014598936533126</v>
      </c>
      <c r="Z48" s="137"/>
      <c r="AA48" s="277"/>
      <c r="AB48" s="284"/>
      <c r="AC48" s="284"/>
      <c r="AD48" s="284"/>
      <c r="AE48" s="285"/>
    </row>
    <row r="49" spans="1:38" x14ac:dyDescent="0.25">
      <c r="A49" s="27">
        <f>'T1'!A86</f>
        <v>2008</v>
      </c>
      <c r="B49" s="102">
        <f>IF($A$2=1,'A2'!AT86,'A2'!Z86)</f>
        <v>37577.050520099263</v>
      </c>
      <c r="C49" s="76">
        <f>IF($A$2=1,'A2'!AU86,'A2'!AA86)</f>
        <v>2118.9821299438304</v>
      </c>
      <c r="D49" s="76">
        <f>IF($A$2=1,'A2'!AV86,'A2'!AB86)</f>
        <v>26853.069333339805</v>
      </c>
      <c r="E49" s="154">
        <f t="shared" si="15"/>
        <v>66549.101983382905</v>
      </c>
      <c r="F49" s="137"/>
      <c r="G49" s="92">
        <f t="shared" si="16"/>
        <v>0.56465150392986718</v>
      </c>
      <c r="H49" s="236">
        <f t="shared" si="12"/>
        <v>3.1840882397976361E-2</v>
      </c>
      <c r="I49" s="58">
        <f t="shared" si="17"/>
        <v>0.40350761367215637</v>
      </c>
      <c r="J49" s="161">
        <f t="shared" si="18"/>
        <v>1</v>
      </c>
      <c r="K49" s="137"/>
      <c r="L49" s="102">
        <f>B49/'T2'!$B86*100</f>
        <v>45418.3382451941</v>
      </c>
      <c r="M49" s="123">
        <f>C49/'T2'!$B86*100</f>
        <v>2561.1549012297651</v>
      </c>
      <c r="N49" s="76">
        <f>D49/'T2'!$B86*100</f>
        <v>32456.559762478515</v>
      </c>
      <c r="O49" s="154">
        <f t="shared" si="19"/>
        <v>80436.052908902377</v>
      </c>
      <c r="P49" s="137"/>
      <c r="Q49" s="92">
        <f t="shared" si="13"/>
        <v>-2.4135229332828745E-2</v>
      </c>
      <c r="R49" s="236">
        <f t="shared" si="14"/>
        <v>-0.16287008503043687</v>
      </c>
      <c r="S49" s="58">
        <f t="shared" si="10"/>
        <v>4.4393935056453948E-2</v>
      </c>
      <c r="T49" s="161">
        <f t="shared" si="11"/>
        <v>-2.999058467099136E-3</v>
      </c>
      <c r="U49" s="137"/>
      <c r="V49" s="147">
        <f>'A4'!Z86</f>
        <v>6.8812299187074908</v>
      </c>
      <c r="W49" s="128">
        <f>'A4'!AA86</f>
        <v>0.39148665577987718</v>
      </c>
      <c r="X49" s="109">
        <f>'A4'!AB86</f>
        <v>4.9623100835945042</v>
      </c>
      <c r="Y49" s="148">
        <f t="shared" si="20"/>
        <v>12.235026658081871</v>
      </c>
      <c r="Z49" s="137"/>
      <c r="AA49" s="277"/>
      <c r="AB49" s="284"/>
      <c r="AC49" s="284"/>
      <c r="AD49" s="284"/>
      <c r="AE49" s="285"/>
    </row>
    <row r="50" spans="1:38" x14ac:dyDescent="0.25">
      <c r="A50" s="27">
        <f>'T1'!A87</f>
        <v>2009</v>
      </c>
      <c r="B50" s="102">
        <f>IF($A$2=1,'A2'!AT87,'A2'!Z87)</f>
        <v>35420.526351147011</v>
      </c>
      <c r="C50" s="76">
        <f>IF($A$2=1,'A2'!AU87,'A2'!AA87)</f>
        <v>1455.2318779947889</v>
      </c>
      <c r="D50" s="76">
        <f>IF($A$2=1,'A2'!AV87,'A2'!AB87)</f>
        <v>25032.330415554974</v>
      </c>
      <c r="E50" s="154">
        <f t="shared" si="15"/>
        <v>61908.088644696778</v>
      </c>
      <c r="F50" s="137"/>
      <c r="G50" s="92">
        <f t="shared" si="16"/>
        <v>0.57214698638868788</v>
      </c>
      <c r="H50" s="236">
        <f t="shared" si="12"/>
        <v>2.3506328653540947E-2</v>
      </c>
      <c r="I50" s="58">
        <f t="shared" si="17"/>
        <v>0.4043466849577711</v>
      </c>
      <c r="J50" s="161">
        <f t="shared" si="18"/>
        <v>1</v>
      </c>
      <c r="K50" s="137"/>
      <c r="L50" s="102">
        <f>B50/'T2'!$B87*100</f>
        <v>42379.449353149568</v>
      </c>
      <c r="M50" s="123">
        <f>C50/'T2'!$B87*100</f>
        <v>1741.1352123673844</v>
      </c>
      <c r="N50" s="76">
        <f>D50/'T2'!$B87*100</f>
        <v>29950.327912136294</v>
      </c>
      <c r="O50" s="154">
        <f t="shared" si="19"/>
        <v>74070.912477653241</v>
      </c>
      <c r="P50" s="137"/>
      <c r="Q50" s="92">
        <f t="shared" si="13"/>
        <v>-6.6908852447196021E-2</v>
      </c>
      <c r="R50" s="236">
        <f t="shared" si="14"/>
        <v>-0.32017574902191182</v>
      </c>
      <c r="S50" s="58">
        <f t="shared" si="10"/>
        <v>-7.7218037545666141E-2</v>
      </c>
      <c r="T50" s="161">
        <f t="shared" si="11"/>
        <v>-7.9132928594320195E-2</v>
      </c>
      <c r="U50" s="137"/>
      <c r="V50" s="147">
        <f>'A4'!Z87</f>
        <v>6.5716482735989068</v>
      </c>
      <c r="W50" s="128">
        <f>'A4'!AA87</f>
        <v>0.27150413582478683</v>
      </c>
      <c r="X50" s="109">
        <f>'A4'!AB87</f>
        <v>4.6889995608043371</v>
      </c>
      <c r="Y50" s="148">
        <f t="shared" si="20"/>
        <v>11.532151970228032</v>
      </c>
      <c r="Z50" s="137"/>
      <c r="AA50" s="277"/>
      <c r="AB50" s="284"/>
      <c r="AC50" s="284"/>
      <c r="AD50" s="284"/>
      <c r="AE50" s="285"/>
    </row>
    <row r="51" spans="1:38" x14ac:dyDescent="0.25">
      <c r="A51" s="27">
        <f>'T1'!A88</f>
        <v>2010</v>
      </c>
      <c r="B51" s="102">
        <f>IF($A$2=1,'A2'!AT88,'A2'!Z88)</f>
        <v>36509.366207460371</v>
      </c>
      <c r="C51" s="76">
        <f>IF($A$2=1,'A2'!AU88,'A2'!AA88)</f>
        <v>2125.4359194662061</v>
      </c>
      <c r="D51" s="76">
        <f>IF($A$2=1,'A2'!AV88,'A2'!AB88)</f>
        <v>25003.741021616883</v>
      </c>
      <c r="E51" s="154">
        <f t="shared" si="15"/>
        <v>63638.543148543453</v>
      </c>
      <c r="F51" s="137"/>
      <c r="G51" s="92">
        <f t="shared" si="16"/>
        <v>0.57369896294201994</v>
      </c>
      <c r="H51" s="236">
        <f t="shared" si="12"/>
        <v>3.3398563422564032E-2</v>
      </c>
      <c r="I51" s="58">
        <f t="shared" si="17"/>
        <v>0.39290247363541608</v>
      </c>
      <c r="J51" s="161">
        <f t="shared" si="18"/>
        <v>1</v>
      </c>
      <c r="K51" s="137"/>
      <c r="L51" s="102">
        <f>B51/'T2'!$B88*100</f>
        <v>43337.605403796726</v>
      </c>
      <c r="M51" s="123">
        <f>C51/'T2'!$B88*100</f>
        <v>2522.9499374344159</v>
      </c>
      <c r="N51" s="76">
        <f>D51/'T2'!$B88*100</f>
        <v>29680.117037806402</v>
      </c>
      <c r="O51" s="154">
        <f t="shared" si="19"/>
        <v>75540.67237903754</v>
      </c>
      <c r="P51" s="137"/>
      <c r="Q51" s="92">
        <f t="shared" si="13"/>
        <v>2.2608978296598581E-2</v>
      </c>
      <c r="R51" s="236">
        <f t="shared" si="14"/>
        <v>0.44902585365786418</v>
      </c>
      <c r="S51" s="58">
        <f t="shared" si="10"/>
        <v>-9.021967142483267E-3</v>
      </c>
      <c r="T51" s="161">
        <f t="shared" si="11"/>
        <v>1.9842605581883666E-2</v>
      </c>
      <c r="U51" s="137"/>
      <c r="V51" s="147">
        <f>'A4'!Z88</f>
        <v>6.4130650380679386</v>
      </c>
      <c r="W51" s="128">
        <f>'A4'!AA88</f>
        <v>0.37629372323310106</v>
      </c>
      <c r="X51" s="109">
        <f>'A4'!AB88</f>
        <v>4.4382833389831777</v>
      </c>
      <c r="Y51" s="148">
        <f t="shared" si="20"/>
        <v>11.227642100284218</v>
      </c>
      <c r="Z51" s="137"/>
      <c r="AA51" s="277"/>
      <c r="AB51" s="284"/>
      <c r="AC51" s="284"/>
      <c r="AD51" s="284"/>
      <c r="AE51" s="285"/>
    </row>
    <row r="52" spans="1:38" x14ac:dyDescent="0.25">
      <c r="A52" s="27">
        <f>'T1'!A89</f>
        <v>2011</v>
      </c>
      <c r="B52" s="102">
        <f>IF($A$2=1,'A2'!AT89,'A2'!Z89)</f>
        <v>39852.152841633702</v>
      </c>
      <c r="C52" s="76">
        <f>IF($A$2=1,'A2'!AU89,'A2'!AA89)</f>
        <v>2341.1725712138705</v>
      </c>
      <c r="D52" s="76">
        <f>IF($A$2=1,'A2'!AV89,'A2'!AB89)</f>
        <v>27532.053970080604</v>
      </c>
      <c r="E52" s="154">
        <f t="shared" si="15"/>
        <v>69725.379382928179</v>
      </c>
      <c r="F52" s="137"/>
      <c r="G52" s="92">
        <f t="shared" si="16"/>
        <v>0.57155878095360002</v>
      </c>
      <c r="H52" s="236">
        <f t="shared" si="12"/>
        <v>3.3577050306980355E-2</v>
      </c>
      <c r="I52" s="58">
        <f t="shared" si="17"/>
        <v>0.39486416873941965</v>
      </c>
      <c r="J52" s="161">
        <f t="shared" si="18"/>
        <v>1</v>
      </c>
      <c r="K52" s="137"/>
      <c r="L52" s="102">
        <f>B52/'T2'!$B89*100</f>
        <v>46608.179125572169</v>
      </c>
      <c r="M52" s="123">
        <f>C52/'T2'!$B89*100</f>
        <v>2738.0651428450974</v>
      </c>
      <c r="N52" s="76">
        <f>D52/'T2'!$B89*100</f>
        <v>32199.487647047597</v>
      </c>
      <c r="O52" s="154">
        <f t="shared" si="19"/>
        <v>81545.731915464858</v>
      </c>
      <c r="P52" s="137"/>
      <c r="Q52" s="92">
        <f t="shared" si="13"/>
        <v>7.5467338153596186E-2</v>
      </c>
      <c r="R52" s="236">
        <f t="shared" si="14"/>
        <v>8.5263366592771783E-2</v>
      </c>
      <c r="S52" s="58">
        <f t="shared" si="10"/>
        <v>8.4884119763814603E-2</v>
      </c>
      <c r="T52" s="161">
        <f t="shared" si="11"/>
        <v>7.9494388219050638E-2</v>
      </c>
      <c r="U52" s="137"/>
      <c r="V52" s="147">
        <f>'A4'!Z89</f>
        <v>6.5658923241152687</v>
      </c>
      <c r="W52" s="128">
        <f>'A4'!AA89</f>
        <v>0.38875257079712289</v>
      </c>
      <c r="X52" s="109">
        <f>'A4'!AB89</f>
        <v>4.5860961842046821</v>
      </c>
      <c r="Y52" s="148">
        <f t="shared" si="20"/>
        <v>11.540741079117073</v>
      </c>
      <c r="Z52" s="137"/>
      <c r="AA52" s="277"/>
      <c r="AB52" s="284"/>
      <c r="AC52" s="284"/>
      <c r="AD52" s="284"/>
      <c r="AE52" s="285"/>
      <c r="AI52" s="320"/>
      <c r="AJ52" s="320"/>
      <c r="AK52" s="320"/>
      <c r="AL52" s="320"/>
    </row>
    <row r="53" spans="1:38" x14ac:dyDescent="0.25">
      <c r="A53" s="27">
        <f>'T1'!A90</f>
        <v>2012</v>
      </c>
      <c r="B53" s="102">
        <f>IF($A$2=1,'A2'!AT90,'A2'!Z90)</f>
        <v>41548.255675459288</v>
      </c>
      <c r="C53" s="76">
        <f>IF($A$2=1,'A2'!AU90,'A2'!AA90)</f>
        <v>2509.2787946028179</v>
      </c>
      <c r="D53" s="76">
        <f>IF($A$2=1,'A2'!AV90,'A2'!AB90)</f>
        <v>27210.87069421964</v>
      </c>
      <c r="E53" s="154">
        <f t="shared" si="15"/>
        <v>71268.40516428175</v>
      </c>
      <c r="F53" s="137"/>
      <c r="G53" s="92">
        <f t="shared" si="16"/>
        <v>0.58298281797783813</v>
      </c>
      <c r="H53" s="236">
        <f t="shared" si="12"/>
        <v>3.5208852910608088E-2</v>
      </c>
      <c r="I53" s="58">
        <f t="shared" si="17"/>
        <v>0.38180832911155371</v>
      </c>
      <c r="J53" s="161">
        <f t="shared" si="18"/>
        <v>1</v>
      </c>
      <c r="K53" s="137"/>
      <c r="L53" s="102">
        <f>B53/'T2'!$B90*100</f>
        <v>47579.084189863337</v>
      </c>
      <c r="M53" s="123">
        <f>C53/'T2'!$B90*100</f>
        <v>2873.5066029442037</v>
      </c>
      <c r="N53" s="76">
        <f>D53/'T2'!$B90*100</f>
        <v>31160.593545795098</v>
      </c>
      <c r="O53" s="154">
        <f t="shared" si="19"/>
        <v>81613.184338602645</v>
      </c>
      <c r="P53" s="137"/>
      <c r="Q53" s="92">
        <f t="shared" si="13"/>
        <v>2.0831216376751005E-2</v>
      </c>
      <c r="R53" s="236">
        <f t="shared" si="14"/>
        <v>4.9466120429249694E-2</v>
      </c>
      <c r="S53" s="58">
        <f t="shared" si="10"/>
        <v>-3.2264305340515498E-2</v>
      </c>
      <c r="T53" s="161">
        <f t="shared" si="11"/>
        <v>8.2717294398326757E-4</v>
      </c>
      <c r="U53" s="137"/>
      <c r="V53" s="147">
        <f>'A4'!Z90</f>
        <v>6.3608464784121095</v>
      </c>
      <c r="W53" s="128">
        <f>'A4'!AA90</f>
        <v>0.38738507352531332</v>
      </c>
      <c r="X53" s="109">
        <f>'A4'!AB90</f>
        <v>4.1859079496944904</v>
      </c>
      <c r="Y53" s="148">
        <f t="shared" si="20"/>
        <v>10.934139501631913</v>
      </c>
      <c r="Z53" s="137"/>
      <c r="AA53" s="277"/>
      <c r="AB53" s="284"/>
      <c r="AC53" s="284"/>
      <c r="AD53" s="284"/>
      <c r="AE53" s="285"/>
      <c r="AI53" s="321"/>
      <c r="AJ53" s="321"/>
      <c r="AK53" s="321"/>
      <c r="AL53" s="321"/>
    </row>
    <row r="54" spans="1:38" x14ac:dyDescent="0.25">
      <c r="A54" s="27">
        <f>'T1'!A91</f>
        <v>2013</v>
      </c>
      <c r="B54" s="102">
        <f>IF($A$2=1,'A2'!AT91,'A2'!Z91)</f>
        <v>45125.241000855305</v>
      </c>
      <c r="C54" s="76">
        <f>IF($A$2=1,'A2'!AU91,'A2'!AA91)</f>
        <v>2692.6458068761863</v>
      </c>
      <c r="D54" s="76">
        <f>IF($A$2=1,'A2'!AV91,'A2'!AB91)</f>
        <v>33548.529400463754</v>
      </c>
      <c r="E54" s="154">
        <f t="shared" si="15"/>
        <v>81366.416208195238</v>
      </c>
      <c r="F54" s="137"/>
      <c r="G54" s="92">
        <f t="shared" si="16"/>
        <v>0.55459295251976803</v>
      </c>
      <c r="H54" s="236">
        <f t="shared" si="12"/>
        <v>3.3092840171139094E-2</v>
      </c>
      <c r="I54" s="58">
        <f t="shared" si="17"/>
        <v>0.41231420730909296</v>
      </c>
      <c r="J54" s="161">
        <f t="shared" si="18"/>
        <v>1</v>
      </c>
      <c r="K54" s="137"/>
      <c r="L54" s="102">
        <f>B54/'T2'!$B91*100</f>
        <v>50318.412230385649</v>
      </c>
      <c r="M54" s="123">
        <f>C54/'T2'!$B91*100</f>
        <v>3002.5249438168598</v>
      </c>
      <c r="N54" s="76">
        <f>D54/'T2'!$B91*100</f>
        <v>37409.411997683324</v>
      </c>
      <c r="O54" s="154">
        <f t="shared" si="19"/>
        <v>90730.349171885842</v>
      </c>
      <c r="P54" s="137"/>
      <c r="Q54" s="92">
        <f t="shared" si="13"/>
        <v>5.7574206968572073E-2</v>
      </c>
      <c r="R54" s="236">
        <f t="shared" si="14"/>
        <v>4.4899267236923501E-2</v>
      </c>
      <c r="S54" s="58">
        <f t="shared" si="10"/>
        <v>0.20053592505241169</v>
      </c>
      <c r="T54" s="161">
        <f t="shared" si="11"/>
        <v>0.11171191158841753</v>
      </c>
      <c r="U54" s="137"/>
      <c r="V54" s="147">
        <f>'A4'!Z91</f>
        <v>6.4841094980006693</v>
      </c>
      <c r="W54" s="128">
        <f>'A4'!AA91</f>
        <v>0.3899671815571093</v>
      </c>
      <c r="X54" s="109">
        <f>'A4'!AB91</f>
        <v>4.3231140247055029</v>
      </c>
      <c r="Y54" s="148">
        <f t="shared" si="20"/>
        <v>11.197190704263281</v>
      </c>
      <c r="Z54" s="137"/>
      <c r="AA54" s="277"/>
      <c r="AB54" s="284"/>
      <c r="AC54" s="284"/>
      <c r="AD54" s="284"/>
      <c r="AE54" s="285"/>
    </row>
    <row r="55" spans="1:38" x14ac:dyDescent="0.25">
      <c r="A55" s="27">
        <f>'T1'!A92</f>
        <v>2014</v>
      </c>
      <c r="B55" s="102">
        <f>IF($A$2=1,'A2'!AT92,'A2'!Z92)</f>
        <v>47786.818208262936</v>
      </c>
      <c r="C55" s="76">
        <f>IF($A$2=1,'A2'!AU92,'A2'!AA92)</f>
        <v>2947.1981426278412</v>
      </c>
      <c r="D55" s="76">
        <f>IF($A$2=1,'A2'!AV92,'A2'!AB92)</f>
        <v>35742.443276277336</v>
      </c>
      <c r="E55" s="154">
        <f t="shared" si="15"/>
        <v>86476.459627168108</v>
      </c>
      <c r="F55" s="137"/>
      <c r="G55" s="92">
        <f t="shared" si="16"/>
        <v>0.55259915142559635</v>
      </c>
      <c r="H55" s="236">
        <f t="shared" si="12"/>
        <v>3.4080929715835949E-2</v>
      </c>
      <c r="I55" s="58">
        <f t="shared" si="17"/>
        <v>0.41331991885856778</v>
      </c>
      <c r="J55" s="161">
        <f t="shared" si="18"/>
        <v>1</v>
      </c>
      <c r="K55" s="137"/>
      <c r="L55" s="102">
        <f>B55/'T2'!$B92*100</f>
        <v>51752.54407541189</v>
      </c>
      <c r="M55" s="123">
        <f>C55/'T2'!$B92*100</f>
        <v>3191.7798148976976</v>
      </c>
      <c r="N55" s="76">
        <f>D55/'T2'!$B92*100</f>
        <v>38708.632220644584</v>
      </c>
      <c r="O55" s="154">
        <f t="shared" si="19"/>
        <v>93652.956110954168</v>
      </c>
      <c r="P55" s="137"/>
      <c r="Q55" s="92">
        <f t="shared" si="13"/>
        <v>2.8501134703137865E-2</v>
      </c>
      <c r="R55" s="236">
        <f t="shared" si="14"/>
        <v>6.30319063528757E-2</v>
      </c>
      <c r="S55" s="58">
        <f t="shared" si="10"/>
        <v>3.4729768621910351E-2</v>
      </c>
      <c r="T55" s="161">
        <f t="shared" si="11"/>
        <v>3.2212010267165914E-2</v>
      </c>
      <c r="U55" s="137"/>
      <c r="V55" s="147">
        <f>'A4'!Z92</f>
        <v>6.5043807700979475</v>
      </c>
      <c r="W55" s="128">
        <f>'A4'!AA92</f>
        <v>0.40452596181738754</v>
      </c>
      <c r="X55" s="109">
        <f>'A4'!AB92</f>
        <v>4.2225873450727249</v>
      </c>
      <c r="Y55" s="148">
        <f t="shared" si="20"/>
        <v>11.13149407698806</v>
      </c>
      <c r="Z55" s="137"/>
      <c r="AA55" s="277"/>
      <c r="AB55" s="284"/>
      <c r="AC55" s="284"/>
      <c r="AD55" s="284"/>
      <c r="AE55" s="285"/>
    </row>
    <row r="56" spans="1:38" x14ac:dyDescent="0.25">
      <c r="A56" s="27">
        <f>'T1'!A93</f>
        <v>2015</v>
      </c>
      <c r="B56" s="102">
        <f>IF($A$2=1,'A2'!AT93,'A2'!Z93)</f>
        <v>51366.502142717254</v>
      </c>
      <c r="C56" s="76">
        <f>IF($A$2=1,'A2'!AU93,'A2'!AA93)</f>
        <v>3312.6032008512134</v>
      </c>
      <c r="D56" s="76">
        <f>IF($A$2=1,'A2'!AV93,'A2'!AB93)</f>
        <v>38628.805323262466</v>
      </c>
      <c r="E56" s="154">
        <f t="shared" si="15"/>
        <v>93307.910666830925</v>
      </c>
      <c r="F56" s="137"/>
      <c r="G56" s="92">
        <f t="shared" si="16"/>
        <v>0.55050532988707257</v>
      </c>
      <c r="H56" s="236">
        <f t="shared" si="12"/>
        <v>3.5501847347963141E-2</v>
      </c>
      <c r="I56" s="58">
        <f t="shared" si="17"/>
        <v>0.41399282276496441</v>
      </c>
      <c r="J56" s="161">
        <f t="shared" si="18"/>
        <v>1</v>
      </c>
      <c r="K56" s="137"/>
      <c r="L56" s="102">
        <f>B56/'T2'!$B93*100</f>
        <v>54003.334472635404</v>
      </c>
      <c r="M56" s="123">
        <f>C56/'T2'!$B93*100</f>
        <v>3482.651361653092</v>
      </c>
      <c r="N56" s="76">
        <f>D56/'T2'!$B93*100</f>
        <v>40611.764615672328</v>
      </c>
      <c r="O56" s="154">
        <f t="shared" si="19"/>
        <v>98097.750449960819</v>
      </c>
      <c r="P56" s="137"/>
      <c r="Q56" s="92">
        <f t="shared" si="13"/>
        <v>4.3491396170664443E-2</v>
      </c>
      <c r="R56" s="236">
        <f t="shared" si="14"/>
        <v>9.1131457564129326E-2</v>
      </c>
      <c r="S56" s="58">
        <f t="shared" si="10"/>
        <v>4.916558105643265E-2</v>
      </c>
      <c r="T56" s="161">
        <f t="shared" si="11"/>
        <v>4.7460267391247424E-2</v>
      </c>
      <c r="U56" s="137"/>
      <c r="V56" s="147">
        <f>'A4'!Z93</f>
        <v>6.6619419393694477</v>
      </c>
      <c r="W56" s="128">
        <f>'A4'!AA93</f>
        <v>0.43341408795157788</v>
      </c>
      <c r="X56" s="109">
        <f>'A4'!AB93</f>
        <v>4.3296147931363844</v>
      </c>
      <c r="Y56" s="148">
        <f t="shared" si="20"/>
        <v>11.424970820457411</v>
      </c>
      <c r="Z56" s="137"/>
      <c r="AA56" s="277"/>
      <c r="AB56" s="284"/>
      <c r="AC56" s="284"/>
      <c r="AD56" s="284"/>
      <c r="AE56" s="285"/>
    </row>
    <row r="57" spans="1:38" s="126" customFormat="1" x14ac:dyDescent="0.25">
      <c r="A57" s="27">
        <f>'T1'!A94</f>
        <v>2016</v>
      </c>
      <c r="B57" s="102">
        <f>IF($A$2=1,'A2'!AT94,'A2'!Z94)</f>
        <v>52789.319675441555</v>
      </c>
      <c r="C57" s="76">
        <f>IF($A$2=1,'A2'!AU94,'A2'!AA94)</f>
        <v>3340.8916432945766</v>
      </c>
      <c r="D57" s="76">
        <f>IF($A$2=1,'A2'!AV94,'A2'!AB94)</f>
        <v>39505.937961418407</v>
      </c>
      <c r="E57" s="154">
        <f t="shared" ref="E57" si="21">SUM(B57:D57)</f>
        <v>95636.149280154539</v>
      </c>
      <c r="F57" s="137"/>
      <c r="G57" s="92">
        <f t="shared" ref="G57" si="22">B57/$E57</f>
        <v>0.55198081554707545</v>
      </c>
      <c r="H57" s="236">
        <f t="shared" ref="H57" si="23">C57/$E57</f>
        <v>3.4933355937490106E-2</v>
      </c>
      <c r="I57" s="58">
        <f t="shared" ref="I57" si="24">D57/$E57</f>
        <v>0.41308582851543446</v>
      </c>
      <c r="J57" s="161">
        <f t="shared" ref="J57" si="25">E57/$E57</f>
        <v>1</v>
      </c>
      <c r="K57" s="137"/>
      <c r="L57" s="102">
        <f>B57/'T2'!$B94*100</f>
        <v>54027.829061102879</v>
      </c>
      <c r="M57" s="123">
        <f>C57/'T2'!$B94*100</f>
        <v>3419.2735145165834</v>
      </c>
      <c r="N57" s="76">
        <f>D57/'T2'!$B94*100</f>
        <v>40432.801108270687</v>
      </c>
      <c r="O57" s="154">
        <f t="shared" ref="O57" si="26">SUM(L57:N57)</f>
        <v>97879.903683890152</v>
      </c>
      <c r="P57" s="137"/>
      <c r="Q57" s="92">
        <f t="shared" ref="Q57" si="27">L57/L56-1</f>
        <v>4.5357548208224685E-4</v>
      </c>
      <c r="R57" s="236">
        <f t="shared" ref="R57" si="28">M57/M56-1</f>
        <v>-1.8198160124309748E-2</v>
      </c>
      <c r="S57" s="58">
        <f t="shared" ref="S57" si="29">N57/N56-1</f>
        <v>-4.4066912407095815E-3</v>
      </c>
      <c r="T57" s="161">
        <f t="shared" ref="T57" si="30">O57/O56-1</f>
        <v>-2.2207111281495884E-3</v>
      </c>
      <c r="U57" s="137"/>
      <c r="V57" s="147">
        <f>'A4'!Z94</f>
        <v>6.6533253852393965</v>
      </c>
      <c r="W57" s="128">
        <f>'A4'!AA94</f>
        <v>0.42465389954991001</v>
      </c>
      <c r="X57" s="109">
        <f>'A4'!AB94</f>
        <v>4.2921229275943951</v>
      </c>
      <c r="Y57" s="148">
        <f t="shared" ref="Y57" si="31">SUM(V57:X57)</f>
        <v>11.370102212383703</v>
      </c>
      <c r="Z57" s="137"/>
      <c r="AA57" s="299"/>
      <c r="AB57" s="300"/>
      <c r="AC57" s="300"/>
      <c r="AD57" s="300"/>
      <c r="AE57" s="301"/>
    </row>
    <row r="58" spans="1:38" s="126" customFormat="1" ht="15.75" thickBot="1" x14ac:dyDescent="0.3">
      <c r="A58" s="134">
        <f>'T1'!A95</f>
        <v>2017</v>
      </c>
      <c r="B58" s="141">
        <f>IF($A$2=1,'A2'!AT95,'A2'!Z95)</f>
        <v>54494.82907516972</v>
      </c>
      <c r="C58" s="136">
        <f>IF($A$2=1,'A2'!AU95,'A2'!AA95)</f>
        <v>3108.0890484955407</v>
      </c>
      <c r="D58" s="136">
        <f>IF($A$2=1,'A2'!AV95,'A2'!AB95)</f>
        <v>39408.558936500405</v>
      </c>
      <c r="E58" s="166">
        <f t="shared" ref="E58" si="32">SUM(B58:D58)</f>
        <v>97011.477060165664</v>
      </c>
      <c r="F58" s="137"/>
      <c r="G58" s="232">
        <f t="shared" ref="G58" si="33">B58/$E58</f>
        <v>0.56173589689158643</v>
      </c>
      <c r="H58" s="237">
        <f t="shared" ref="H58" si="34">C58/$E58</f>
        <v>3.2038364353198449E-2</v>
      </c>
      <c r="I58" s="230">
        <f t="shared" ref="I58" si="35">D58/$E58</f>
        <v>0.40622573875521517</v>
      </c>
      <c r="J58" s="233">
        <f t="shared" ref="J58" si="36">E58/$E58</f>
        <v>1</v>
      </c>
      <c r="K58" s="137"/>
      <c r="L58" s="141">
        <f>B58/'T2'!$B95*100</f>
        <v>54494.82907516972</v>
      </c>
      <c r="M58" s="146">
        <f>C58/'T2'!$B95*100</f>
        <v>3108.0890484955407</v>
      </c>
      <c r="N58" s="136">
        <f>D58/'T2'!$B95*100</f>
        <v>39408.558936500405</v>
      </c>
      <c r="O58" s="166">
        <f t="shared" ref="O58" si="37">SUM(L58:N58)</f>
        <v>97011.477060165664</v>
      </c>
      <c r="P58" s="137"/>
      <c r="Q58" s="232">
        <f t="shared" ref="Q58" si="38">L58/L57-1</f>
        <v>8.6436938552294507E-3</v>
      </c>
      <c r="R58" s="237">
        <f t="shared" ref="R58" si="39">M58/M57-1</f>
        <v>-9.1008942308915541E-2</v>
      </c>
      <c r="S58" s="230">
        <f t="shared" ref="S58" si="40">N58/N57-1</f>
        <v>-2.5331961766081323E-2</v>
      </c>
      <c r="T58" s="233">
        <f t="shared" ref="T58" si="41">O58/O57-1</f>
        <v>-8.8723690056861093E-3</v>
      </c>
      <c r="U58" s="137"/>
      <c r="V58" s="149">
        <f>'A4'!Z95</f>
        <v>6.5396884369612645</v>
      </c>
      <c r="W58" s="150">
        <f>'A4'!AA95</f>
        <v>0.37573827480466221</v>
      </c>
      <c r="X58" s="139">
        <f>'A4'!AB95</f>
        <v>4.0323491735180195</v>
      </c>
      <c r="Y58" s="151">
        <f t="shared" ref="Y58" si="42">SUM(V58:X58)</f>
        <v>10.947775885283946</v>
      </c>
      <c r="Z58" s="137"/>
      <c r="AA58" s="299"/>
      <c r="AB58" s="300"/>
      <c r="AC58" s="300"/>
      <c r="AD58" s="300"/>
      <c r="AE58" s="301"/>
    </row>
    <row r="59" spans="1:38" ht="9.9499999999999993" customHeight="1" x14ac:dyDescent="0.25">
      <c r="A59" s="85"/>
      <c r="B59" s="3"/>
      <c r="C59" s="3"/>
      <c r="D59" s="3"/>
      <c r="E59" s="3"/>
      <c r="F59" s="3"/>
      <c r="G59" s="101"/>
      <c r="H59" s="3"/>
      <c r="I59" s="3"/>
      <c r="J59" s="3"/>
      <c r="K59" s="3"/>
      <c r="L59" s="3"/>
      <c r="M59" s="3"/>
      <c r="N59" s="3"/>
      <c r="O59" s="3"/>
      <c r="P59" s="3"/>
      <c r="Q59" s="101"/>
      <c r="R59" s="3"/>
      <c r="S59" s="3"/>
      <c r="T59" s="3"/>
      <c r="U59" s="3"/>
      <c r="V59" s="101"/>
      <c r="W59" s="3"/>
      <c r="X59" s="3"/>
      <c r="Y59" s="3"/>
      <c r="Z59" s="85"/>
      <c r="AA59" s="277"/>
      <c r="AB59" s="284"/>
      <c r="AC59" s="284"/>
      <c r="AD59" s="286"/>
      <c r="AE59" s="287"/>
      <c r="AF59" s="101"/>
      <c r="AG59" s="101"/>
      <c r="AH59" s="3"/>
      <c r="AI59" s="101"/>
      <c r="AJ59" s="101"/>
      <c r="AK59" s="3"/>
      <c r="AL59" s="3"/>
    </row>
    <row r="60" spans="1:38" x14ac:dyDescent="0.25">
      <c r="A60" s="88" t="s">
        <v>277</v>
      </c>
      <c r="B60" s="3"/>
      <c r="C60" s="3"/>
      <c r="D60" s="3"/>
      <c r="E60" s="3"/>
      <c r="F60" s="3"/>
      <c r="K60" s="3"/>
      <c r="P60" s="3"/>
      <c r="U60" s="3"/>
      <c r="Z60" s="85"/>
      <c r="AA60" s="254"/>
      <c r="AB60" s="330"/>
      <c r="AC60" s="330"/>
      <c r="AD60" s="330"/>
      <c r="AE60" s="330"/>
      <c r="AF60" s="91"/>
      <c r="AG60" s="91"/>
      <c r="AH60" s="91"/>
      <c r="AI60" s="91"/>
    </row>
    <row r="61" spans="1:38" x14ac:dyDescent="0.25">
      <c r="A61" s="3"/>
      <c r="B61" s="3"/>
      <c r="C61" s="3"/>
      <c r="D61" s="3"/>
      <c r="E61" s="3"/>
      <c r="F61" s="3"/>
      <c r="K61" s="3"/>
      <c r="P61" s="3"/>
      <c r="U61" s="3"/>
      <c r="Z61" s="85"/>
      <c r="AA61" s="331"/>
      <c r="AB61" s="332"/>
      <c r="AC61" s="332"/>
      <c r="AD61" s="332"/>
      <c r="AE61" s="331"/>
      <c r="AF61" s="91"/>
      <c r="AG61" s="91"/>
      <c r="AH61" s="91"/>
      <c r="AI61" s="91"/>
    </row>
    <row r="62" spans="1:38" x14ac:dyDescent="0.25">
      <c r="AA62" s="331"/>
      <c r="AB62" s="332"/>
      <c r="AC62" s="332"/>
      <c r="AD62" s="332"/>
      <c r="AE62" s="331"/>
      <c r="AF62" s="91"/>
      <c r="AG62" s="91"/>
      <c r="AH62" s="91"/>
      <c r="AI62" s="91"/>
    </row>
    <row r="63" spans="1:38" x14ac:dyDescent="0.25">
      <c r="AA63" s="333"/>
      <c r="AB63" s="334"/>
      <c r="AC63" s="334"/>
      <c r="AD63" s="334"/>
      <c r="AE63" s="330"/>
      <c r="AF63" s="91"/>
      <c r="AG63" s="91"/>
      <c r="AH63" s="91"/>
      <c r="AI63" s="91"/>
    </row>
    <row r="64" spans="1:38" x14ac:dyDescent="0.25">
      <c r="B64" s="234" t="s">
        <v>267</v>
      </c>
      <c r="AA64" s="331"/>
      <c r="AB64" s="332"/>
      <c r="AC64" s="332"/>
      <c r="AD64" s="332"/>
      <c r="AE64" s="331"/>
      <c r="AF64" s="91"/>
      <c r="AG64" s="91"/>
      <c r="AH64" s="91"/>
      <c r="AI64" s="91"/>
    </row>
    <row r="65" spans="27:35" x14ac:dyDescent="0.25">
      <c r="AA65" s="333"/>
      <c r="AB65" s="334"/>
      <c r="AC65" s="334"/>
      <c r="AD65" s="334"/>
      <c r="AE65" s="330"/>
      <c r="AF65" s="91"/>
      <c r="AG65" s="91"/>
      <c r="AH65" s="91"/>
      <c r="AI65" s="91"/>
    </row>
    <row r="66" spans="27:35" x14ac:dyDescent="0.25">
      <c r="AA66" s="331"/>
      <c r="AB66" s="332"/>
      <c r="AC66" s="332"/>
      <c r="AD66" s="332"/>
      <c r="AE66" s="331"/>
      <c r="AF66" s="91"/>
      <c r="AG66" s="91"/>
      <c r="AH66" s="91"/>
      <c r="AI66" s="91"/>
    </row>
    <row r="67" spans="27:35" x14ac:dyDescent="0.25">
      <c r="AA67" s="331"/>
      <c r="AB67" s="332"/>
      <c r="AC67" s="332"/>
      <c r="AD67" s="332"/>
      <c r="AE67" s="331"/>
      <c r="AF67" s="91"/>
      <c r="AG67" s="91"/>
      <c r="AH67" s="91"/>
      <c r="AI67" s="91"/>
    </row>
    <row r="68" spans="27:35" x14ac:dyDescent="0.25">
      <c r="AA68" s="331"/>
      <c r="AB68" s="332"/>
      <c r="AC68" s="332"/>
      <c r="AD68" s="332"/>
      <c r="AE68" s="331"/>
      <c r="AF68" s="91"/>
      <c r="AG68" s="91"/>
      <c r="AH68" s="91"/>
      <c r="AI68" s="91"/>
    </row>
    <row r="69" spans="27:35" x14ac:dyDescent="0.25">
      <c r="AA69" s="331"/>
      <c r="AB69" s="332"/>
      <c r="AC69" s="332"/>
      <c r="AD69" s="332"/>
      <c r="AE69" s="331"/>
      <c r="AF69" s="91"/>
      <c r="AG69" s="91"/>
      <c r="AH69" s="91"/>
      <c r="AI69" s="91"/>
    </row>
  </sheetData>
  <conditionalFormatting sqref="Q7:T56 AB46:AE48 AB65:AE65 AB44:AE44">
    <cfRule type="cellIs" dxfId="21" priority="26" operator="lessThan">
      <formula>0</formula>
    </cfRule>
  </conditionalFormatting>
  <conditionalFormatting sqref="B5:E5 B7:E56">
    <cfRule type="expression" dxfId="20" priority="25">
      <formula>IF($A$2=1,0)</formula>
    </cfRule>
  </conditionalFormatting>
  <conditionalFormatting sqref="AB7:AD18 AB20:AD23 AB19 AB50:AD50 AB49 AB52:AD56 AB25:AD42 AB31:AE31">
    <cfRule type="cellIs" dxfId="19" priority="24" operator="lessThan">
      <formula>0</formula>
    </cfRule>
  </conditionalFormatting>
  <conditionalFormatting sqref="AE18 AE20:AE23 AE50 AE52:AE56 AE25:AE42">
    <cfRule type="cellIs" dxfId="18" priority="23" operator="lessThan">
      <formula>0</formula>
    </cfRule>
  </conditionalFormatting>
  <conditionalFormatting sqref="AE13">
    <cfRule type="cellIs" dxfId="17" priority="22" operator="lessThan">
      <formula>0</formula>
    </cfRule>
  </conditionalFormatting>
  <conditionalFormatting sqref="AC19:AE19">
    <cfRule type="cellIs" dxfId="16" priority="21" operator="lessThan">
      <formula>0</formula>
    </cfRule>
  </conditionalFormatting>
  <conditionalFormatting sqref="Q57:T57">
    <cfRule type="cellIs" dxfId="15" priority="20" operator="lessThan">
      <formula>0</formula>
    </cfRule>
  </conditionalFormatting>
  <conditionalFormatting sqref="B57:E57">
    <cfRule type="expression" dxfId="14" priority="19">
      <formula>IF($A$2=1,0)</formula>
    </cfRule>
  </conditionalFormatting>
  <conditionalFormatting sqref="AB57">
    <cfRule type="cellIs" dxfId="13" priority="18" operator="lessThan">
      <formula>0</formula>
    </cfRule>
  </conditionalFormatting>
  <conditionalFormatting sqref="AE63">
    <cfRule type="cellIs" dxfId="12" priority="13" operator="lessThan">
      <formula>0</formula>
    </cfRule>
  </conditionalFormatting>
  <conditionalFormatting sqref="AC57:AE57">
    <cfRule type="cellIs" dxfId="11" priority="9" operator="lessThan">
      <formula>0</formula>
    </cfRule>
  </conditionalFormatting>
  <conditionalFormatting sqref="AB63:AD63">
    <cfRule type="cellIs" dxfId="10" priority="14" operator="lessThan">
      <formula>0</formula>
    </cfRule>
  </conditionalFormatting>
  <conditionalFormatting sqref="AB51:AD51">
    <cfRule type="cellIs" dxfId="9" priority="11" operator="lessThan">
      <formula>0</formula>
    </cfRule>
  </conditionalFormatting>
  <conditionalFormatting sqref="AE51">
    <cfRule type="cellIs" dxfId="8" priority="10" operator="lessThan">
      <formula>0</formula>
    </cfRule>
  </conditionalFormatting>
  <conditionalFormatting sqref="AB24:AE24">
    <cfRule type="cellIs" dxfId="7" priority="8" operator="lessThan">
      <formula>0</formula>
    </cfRule>
  </conditionalFormatting>
  <conditionalFormatting sqref="AE24">
    <cfRule type="cellIs" dxfId="6" priority="7" operator="lessThan">
      <formula>0</formula>
    </cfRule>
  </conditionalFormatting>
  <conditionalFormatting sqref="AB43:AE43">
    <cfRule type="cellIs" dxfId="5" priority="6" operator="lessThan">
      <formula>0</formula>
    </cfRule>
  </conditionalFormatting>
  <conditionalFormatting sqref="AC49:AE49">
    <cfRule type="cellIs" dxfId="4" priority="5" operator="lessThan">
      <formula>0</formula>
    </cfRule>
  </conditionalFormatting>
  <conditionalFormatting sqref="Q58:T58">
    <cfRule type="cellIs" dxfId="3" priority="4" operator="lessThan">
      <formula>0</formula>
    </cfRule>
  </conditionalFormatting>
  <conditionalFormatting sqref="B58:E58">
    <cfRule type="expression" dxfId="2" priority="3">
      <formula>IF($A$2=1,0)</formula>
    </cfRule>
  </conditionalFormatting>
  <conditionalFormatting sqref="AB58">
    <cfRule type="cellIs" dxfId="1" priority="2" operator="lessThan">
      <formula>0</formula>
    </cfRule>
  </conditionalFormatting>
  <conditionalFormatting sqref="AC58:AE58">
    <cfRule type="cellIs" dxfId="0" priority="1" operator="lessThan">
      <formula>0</formula>
    </cfRule>
  </conditionalFormatting>
  <pageMargins left="0.7" right="0.7" top="0.75" bottom="0.75" header="0.3" footer="0.3"/>
  <pageSetup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1"/>
  <sheetViews>
    <sheetView showGridLines="0" workbookViewId="0"/>
  </sheetViews>
  <sheetFormatPr defaultColWidth="9.140625" defaultRowHeight="14.25" x14ac:dyDescent="0.2"/>
  <cols>
    <col min="1" max="2" width="9.140625" style="410" customWidth="1"/>
    <col min="3" max="16384" width="9.140625" style="410"/>
  </cols>
  <sheetData>
    <row r="1" spans="1:8" s="405" customFormat="1" ht="15.75" x14ac:dyDescent="0.25">
      <c r="A1" s="411" t="s">
        <v>253</v>
      </c>
    </row>
    <row r="2" spans="1:8" s="416" customFormat="1" ht="14.25" customHeight="1" x14ac:dyDescent="0.25">
      <c r="B2" s="415"/>
      <c r="H2" s="415"/>
    </row>
    <row r="37" spans="2:13" x14ac:dyDescent="0.2">
      <c r="B37" s="414" t="s">
        <v>277</v>
      </c>
    </row>
    <row r="39" spans="2:13" x14ac:dyDescent="0.2">
      <c r="B39" s="454"/>
      <c r="C39" s="454"/>
      <c r="D39" s="454"/>
      <c r="E39" s="454"/>
      <c r="F39" s="454"/>
      <c r="G39" s="454"/>
      <c r="H39" s="454"/>
      <c r="I39" s="451"/>
      <c r="J39" s="451"/>
      <c r="K39" s="451"/>
      <c r="L39" s="451"/>
      <c r="M39" s="451"/>
    </row>
    <row r="40" spans="2:13" x14ac:dyDescent="0.2">
      <c r="B40" s="454"/>
      <c r="C40" s="454"/>
      <c r="D40" s="454"/>
      <c r="E40" s="454"/>
      <c r="F40" s="454"/>
      <c r="G40" s="454"/>
      <c r="H40" s="454"/>
      <c r="I40" s="451"/>
      <c r="J40" s="451"/>
      <c r="K40" s="451"/>
      <c r="L40" s="451"/>
      <c r="M40" s="451"/>
    </row>
    <row r="41" spans="2:13" x14ac:dyDescent="0.2">
      <c r="B41" s="454"/>
      <c r="C41" s="454"/>
      <c r="D41" s="454"/>
      <c r="E41" s="454"/>
      <c r="F41" s="454"/>
      <c r="G41" s="454"/>
      <c r="H41" s="454"/>
      <c r="I41" s="451"/>
      <c r="J41" s="451"/>
      <c r="K41" s="451"/>
      <c r="L41" s="451"/>
      <c r="M41" s="451"/>
    </row>
    <row r="42" spans="2:13" x14ac:dyDescent="0.2">
      <c r="B42" s="462"/>
      <c r="C42" s="462"/>
      <c r="D42" s="462"/>
      <c r="E42" s="462"/>
      <c r="F42" s="462"/>
      <c r="G42" s="462"/>
      <c r="H42" s="462"/>
      <c r="I42" s="451"/>
      <c r="J42" s="451"/>
      <c r="K42" s="451"/>
      <c r="L42" s="451"/>
      <c r="M42" s="451"/>
    </row>
    <row r="43" spans="2:13" x14ac:dyDescent="0.2">
      <c r="B43" s="455"/>
      <c r="C43" s="455" t="str">
        <f>'T6'!V6</f>
        <v>City</v>
      </c>
      <c r="D43" s="455" t="str">
        <f>'T6'!W6</f>
        <v>Transit District</v>
      </c>
      <c r="E43" s="455" t="str">
        <f>'T6'!X6</f>
        <v>State</v>
      </c>
      <c r="F43" s="455"/>
      <c r="G43" s="455"/>
      <c r="H43" s="455"/>
      <c r="I43" s="451"/>
      <c r="J43" s="451"/>
      <c r="K43" s="451"/>
      <c r="L43" s="451"/>
      <c r="M43" s="451"/>
    </row>
    <row r="44" spans="2:13" x14ac:dyDescent="0.2">
      <c r="B44" s="455">
        <f>'T6'!A7</f>
        <v>1966</v>
      </c>
      <c r="C44" s="455">
        <f>'T6'!V7</f>
        <v>4.7818671109006488</v>
      </c>
      <c r="D44" s="455">
        <f>'T6'!W7</f>
        <v>0</v>
      </c>
      <c r="E44" s="455">
        <f>'T6'!X7</f>
        <v>2.972230863696264</v>
      </c>
      <c r="F44" s="455">
        <f>SUM(C44:E44)</f>
        <v>7.7540979745969132</v>
      </c>
      <c r="G44" s="455"/>
      <c r="H44" s="455"/>
      <c r="I44" s="451"/>
      <c r="J44" s="451"/>
      <c r="K44" s="451"/>
      <c r="L44" s="451"/>
      <c r="M44" s="451"/>
    </row>
    <row r="45" spans="2:13" x14ac:dyDescent="0.2">
      <c r="B45" s="455">
        <f>'T6'!A8</f>
        <v>1967</v>
      </c>
      <c r="C45" s="455">
        <f>'T6'!V8</f>
        <v>5.1309370582300016</v>
      </c>
      <c r="D45" s="455">
        <f>'T6'!W8</f>
        <v>0</v>
      </c>
      <c r="E45" s="455">
        <f>'T6'!X8</f>
        <v>3.0973016857525906</v>
      </c>
      <c r="F45" s="455"/>
      <c r="G45" s="455"/>
      <c r="H45" s="455"/>
      <c r="I45" s="451"/>
      <c r="J45" s="451"/>
      <c r="K45" s="451"/>
      <c r="L45" s="451"/>
      <c r="M45" s="451"/>
    </row>
    <row r="46" spans="2:13" x14ac:dyDescent="0.2">
      <c r="B46" s="455">
        <f>'T6'!A9</f>
        <v>1968</v>
      </c>
      <c r="C46" s="455">
        <f>'T6'!V9</f>
        <v>5.4165420254503927</v>
      </c>
      <c r="D46" s="455">
        <f>'T6'!W9</f>
        <v>0</v>
      </c>
      <c r="E46" s="455">
        <f>'T6'!X9</f>
        <v>3.1530993206938196</v>
      </c>
      <c r="F46" s="455"/>
      <c r="G46" s="455"/>
      <c r="H46" s="455"/>
      <c r="I46" s="451"/>
      <c r="J46" s="451"/>
      <c r="K46" s="451"/>
      <c r="L46" s="451"/>
      <c r="M46" s="451"/>
    </row>
    <row r="47" spans="2:13" x14ac:dyDescent="0.2">
      <c r="B47" s="455">
        <f>'T6'!A10</f>
        <v>1969</v>
      </c>
      <c r="C47" s="455">
        <f>'T6'!V10</f>
        <v>5.5380123261770509</v>
      </c>
      <c r="D47" s="455">
        <f>'T6'!W10</f>
        <v>0</v>
      </c>
      <c r="E47" s="455">
        <f>'T6'!X10</f>
        <v>3.7335563336932358</v>
      </c>
      <c r="F47" s="455"/>
      <c r="G47" s="455"/>
      <c r="H47" s="455"/>
      <c r="I47" s="451"/>
      <c r="J47" s="451"/>
      <c r="K47" s="451"/>
      <c r="L47" s="451"/>
      <c r="M47" s="451"/>
    </row>
    <row r="48" spans="2:13" x14ac:dyDescent="0.2">
      <c r="B48" s="455">
        <f>'T6'!A11</f>
        <v>1970</v>
      </c>
      <c r="C48" s="455">
        <f>'T6'!V11</f>
        <v>5.4979134107043022</v>
      </c>
      <c r="D48" s="455">
        <f>'T6'!W11</f>
        <v>5.3136623532627847E-3</v>
      </c>
      <c r="E48" s="455">
        <f>'T6'!X11</f>
        <v>3.9511145669226422</v>
      </c>
      <c r="F48" s="455"/>
      <c r="G48" s="455"/>
      <c r="H48" s="455"/>
      <c r="I48" s="451"/>
      <c r="J48" s="451"/>
      <c r="K48" s="451"/>
      <c r="L48" s="451"/>
      <c r="M48" s="451"/>
    </row>
    <row r="49" spans="2:13" x14ac:dyDescent="0.2">
      <c r="B49" s="455">
        <f>'T6'!A12</f>
        <v>1971</v>
      </c>
      <c r="C49" s="455">
        <f>'T6'!V12</f>
        <v>5.6198404363934689</v>
      </c>
      <c r="D49" s="455">
        <f>'T6'!W12</f>
        <v>9.0732723565881759E-3</v>
      </c>
      <c r="E49" s="455">
        <f>'T6'!X12</f>
        <v>3.6457199751243938</v>
      </c>
      <c r="F49" s="455"/>
      <c r="G49" s="455"/>
      <c r="H49" s="455"/>
      <c r="I49" s="451"/>
      <c r="J49" s="451"/>
      <c r="K49" s="451"/>
      <c r="L49" s="451"/>
      <c r="M49" s="451"/>
    </row>
    <row r="50" spans="2:13" x14ac:dyDescent="0.2">
      <c r="B50" s="455">
        <f>'T6'!A13</f>
        <v>1972</v>
      </c>
      <c r="C50" s="455">
        <f>'T6'!V13</f>
        <v>6.279639496292881</v>
      </c>
      <c r="D50" s="455">
        <f>'T6'!W13</f>
        <v>1.1878918457404138E-2</v>
      </c>
      <c r="E50" s="455">
        <f>'T6'!X13</f>
        <v>4.1869743963753061</v>
      </c>
      <c r="F50" s="455"/>
      <c r="G50" s="455"/>
      <c r="H50" s="455"/>
      <c r="I50" s="451"/>
      <c r="J50" s="451"/>
      <c r="K50" s="451"/>
      <c r="L50" s="451"/>
      <c r="M50" s="451"/>
    </row>
    <row r="51" spans="2:13" x14ac:dyDescent="0.2">
      <c r="B51" s="455">
        <f>'T6'!A14</f>
        <v>1973</v>
      </c>
      <c r="C51" s="455">
        <f>'T6'!V14</f>
        <v>6.3670115213980818</v>
      </c>
      <c r="D51" s="455">
        <f>'T6'!W14</f>
        <v>1.0857463454193375E-2</v>
      </c>
      <c r="E51" s="455">
        <f>'T6'!X14</f>
        <v>4.4111835147540104</v>
      </c>
      <c r="F51" s="455"/>
      <c r="G51" s="455"/>
      <c r="H51" s="455"/>
      <c r="I51" s="451"/>
      <c r="J51" s="451"/>
      <c r="K51" s="451"/>
      <c r="L51" s="451"/>
      <c r="M51" s="451"/>
    </row>
    <row r="52" spans="2:13" x14ac:dyDescent="0.2">
      <c r="B52" s="455">
        <f>'T6'!A15</f>
        <v>1974</v>
      </c>
      <c r="C52" s="455">
        <f>'T6'!V15</f>
        <v>6.2623003928877301</v>
      </c>
      <c r="D52" s="455">
        <f>'T6'!W15</f>
        <v>9.7513122043357738E-3</v>
      </c>
      <c r="E52" s="455">
        <f>'T6'!X15</f>
        <v>4.3199738980376861</v>
      </c>
      <c r="F52" s="455"/>
      <c r="G52" s="455"/>
      <c r="H52" s="455"/>
      <c r="I52" s="451"/>
      <c r="J52" s="451"/>
      <c r="K52" s="451"/>
      <c r="L52" s="451"/>
      <c r="M52" s="451"/>
    </row>
    <row r="53" spans="2:13" x14ac:dyDescent="0.2">
      <c r="B53" s="455">
        <f>'T6'!A16</f>
        <v>1975</v>
      </c>
      <c r="C53" s="455">
        <f>'T6'!V16</f>
        <v>6.5430663807455076</v>
      </c>
      <c r="D53" s="455">
        <f>'T6'!W16</f>
        <v>6.8710606092394723E-3</v>
      </c>
      <c r="E53" s="455">
        <f>'T6'!X16</f>
        <v>4.4355651672341114</v>
      </c>
      <c r="F53" s="455"/>
      <c r="G53" s="455"/>
      <c r="H53" s="455"/>
      <c r="I53" s="451"/>
      <c r="J53" s="451"/>
      <c r="K53" s="451"/>
      <c r="L53" s="451"/>
      <c r="M53" s="451"/>
    </row>
    <row r="54" spans="2:13" x14ac:dyDescent="0.2">
      <c r="B54" s="455">
        <f>'T6'!A17</f>
        <v>1976</v>
      </c>
      <c r="C54" s="455">
        <f>'T6'!V17</f>
        <v>7.2172718041365078</v>
      </c>
      <c r="D54" s="455">
        <f>'T6'!W17</f>
        <v>4.5687662990444898E-3</v>
      </c>
      <c r="E54" s="455">
        <f>'T6'!X17</f>
        <v>4.5841079936366862</v>
      </c>
      <c r="F54" s="455"/>
      <c r="G54" s="455"/>
      <c r="H54" s="455"/>
      <c r="I54" s="451"/>
      <c r="J54" s="451"/>
      <c r="K54" s="451"/>
      <c r="L54" s="451"/>
      <c r="M54" s="451"/>
    </row>
    <row r="55" spans="2:13" x14ac:dyDescent="0.2">
      <c r="B55" s="455">
        <f>'T6'!A18</f>
        <v>1977</v>
      </c>
      <c r="C55" s="455">
        <f>'T6'!V18</f>
        <v>7.37588118337659</v>
      </c>
      <c r="D55" s="455">
        <f>'T6'!W18</f>
        <v>4.5838276662619106E-3</v>
      </c>
      <c r="E55" s="455">
        <f>'T6'!X18</f>
        <v>4.5656910794952692</v>
      </c>
      <c r="F55" s="455">
        <f>SUM(C55:E55)</f>
        <v>11.946156090538121</v>
      </c>
      <c r="G55" s="455"/>
      <c r="H55" s="455"/>
      <c r="I55" s="451"/>
      <c r="J55" s="451"/>
      <c r="K55" s="451"/>
      <c r="L55" s="451"/>
      <c r="M55" s="451"/>
    </row>
    <row r="56" spans="2:13" x14ac:dyDescent="0.2">
      <c r="B56" s="455">
        <f>'T6'!A19</f>
        <v>1978</v>
      </c>
      <c r="C56" s="455">
        <f>'T6'!V19</f>
        <v>6.7841382081418935</v>
      </c>
      <c r="D56" s="455">
        <f>'T6'!W19</f>
        <v>5.388134398577442E-3</v>
      </c>
      <c r="E56" s="455">
        <f>'T6'!X19</f>
        <v>4.3344744259683665</v>
      </c>
      <c r="F56" s="455"/>
      <c r="G56" s="455"/>
      <c r="H56" s="455"/>
      <c r="I56" s="451"/>
      <c r="J56" s="451"/>
      <c r="K56" s="451"/>
      <c r="L56" s="451"/>
      <c r="M56" s="451"/>
    </row>
    <row r="57" spans="2:13" x14ac:dyDescent="0.2">
      <c r="B57" s="455">
        <f>'T6'!A20</f>
        <v>1979</v>
      </c>
      <c r="C57" s="455">
        <f>'T6'!V20</f>
        <v>6.2328179995935189</v>
      </c>
      <c r="D57" s="455">
        <f>'T6'!W20</f>
        <v>6.6713726838077718E-3</v>
      </c>
      <c r="E57" s="455">
        <f>'T6'!X20</f>
        <v>3.9954868010131301</v>
      </c>
      <c r="F57" s="455"/>
      <c r="G57" s="455"/>
      <c r="H57" s="455"/>
      <c r="I57" s="451"/>
      <c r="J57" s="451"/>
      <c r="K57" s="451"/>
      <c r="L57" s="451"/>
      <c r="M57" s="451"/>
    </row>
    <row r="58" spans="2:13" x14ac:dyDescent="0.2">
      <c r="B58" s="455">
        <f>'T6'!A21</f>
        <v>1980</v>
      </c>
      <c r="C58" s="455">
        <f>'T6'!V21</f>
        <v>6.3010466695495797</v>
      </c>
      <c r="D58" s="455">
        <f>'T6'!W21</f>
        <v>7.0073743727584814E-3</v>
      </c>
      <c r="E58" s="455">
        <f>'T6'!X21</f>
        <v>4.1754606698207057</v>
      </c>
      <c r="F58" s="455"/>
      <c r="G58" s="455"/>
      <c r="H58" s="455"/>
      <c r="I58" s="451"/>
      <c r="J58" s="451"/>
      <c r="K58" s="451"/>
      <c r="L58" s="451"/>
      <c r="M58" s="451"/>
    </row>
    <row r="59" spans="2:13" x14ac:dyDescent="0.2">
      <c r="B59" s="455">
        <f>'T6'!A22</f>
        <v>1981</v>
      </c>
      <c r="C59" s="455">
        <f>'T6'!V22</f>
        <v>6.2822476181369238</v>
      </c>
      <c r="D59" s="455">
        <f>'T6'!W22</f>
        <v>7.0843565928714169E-3</v>
      </c>
      <c r="E59" s="455">
        <f>'T6'!X22</f>
        <v>4.2569275601252601</v>
      </c>
      <c r="F59" s="455"/>
      <c r="G59" s="455"/>
      <c r="H59" s="455"/>
      <c r="I59" s="451"/>
      <c r="J59" s="451"/>
      <c r="K59" s="451"/>
      <c r="L59" s="451"/>
      <c r="M59" s="451"/>
    </row>
    <row r="60" spans="2:13" x14ac:dyDescent="0.2">
      <c r="B60" s="455">
        <f>'T6'!A23</f>
        <v>1982</v>
      </c>
      <c r="C60" s="455">
        <f>'T6'!V23</f>
        <v>6.0173513255974695</v>
      </c>
      <c r="D60" s="455">
        <f>'T6'!W23</f>
        <v>4.8591851914773103E-2</v>
      </c>
      <c r="E60" s="455">
        <f>'T6'!X23</f>
        <v>4.2269075327548329</v>
      </c>
      <c r="F60" s="455"/>
      <c r="G60" s="455"/>
      <c r="H60" s="455"/>
      <c r="I60" s="451"/>
      <c r="J60" s="451"/>
      <c r="K60" s="451"/>
      <c r="L60" s="451"/>
      <c r="M60" s="451"/>
    </row>
    <row r="61" spans="2:13" x14ac:dyDescent="0.2">
      <c r="B61" s="455">
        <f>'T6'!A24</f>
        <v>1983</v>
      </c>
      <c r="C61" s="455">
        <f>'T6'!V24</f>
        <v>5.8622084061288593</v>
      </c>
      <c r="D61" s="455">
        <f>'T6'!W24</f>
        <v>0.16527867129544238</v>
      </c>
      <c r="E61" s="455">
        <f>'T6'!X24</f>
        <v>4.1840984804375712</v>
      </c>
      <c r="F61" s="455"/>
      <c r="G61" s="455"/>
      <c r="H61" s="455"/>
      <c r="I61" s="451"/>
      <c r="J61" s="451"/>
      <c r="K61" s="451"/>
      <c r="L61" s="451"/>
      <c r="M61" s="451"/>
    </row>
    <row r="62" spans="2:13" x14ac:dyDescent="0.2">
      <c r="B62" s="455">
        <f>'T6'!A25</f>
        <v>1984</v>
      </c>
      <c r="C62" s="455">
        <f>'T6'!V25</f>
        <v>5.85913642384621</v>
      </c>
      <c r="D62" s="455">
        <f>'T6'!W25</f>
        <v>0.23755321327922937</v>
      </c>
      <c r="E62" s="455">
        <f>'T6'!X25</f>
        <v>4.3596024292325621</v>
      </c>
      <c r="F62" s="455"/>
      <c r="G62" s="455"/>
      <c r="H62" s="455"/>
      <c r="I62" s="451"/>
      <c r="J62" s="451"/>
      <c r="K62" s="451"/>
      <c r="L62" s="451"/>
      <c r="M62" s="451"/>
    </row>
    <row r="63" spans="2:13" x14ac:dyDescent="0.2">
      <c r="B63" s="455">
        <f>'T6'!A26</f>
        <v>1985</v>
      </c>
      <c r="C63" s="455">
        <f>'T6'!V26</f>
        <v>5.9277791199810954</v>
      </c>
      <c r="D63" s="455">
        <f>'T6'!W26</f>
        <v>0.2503222925952478</v>
      </c>
      <c r="E63" s="455">
        <f>'T6'!X26</f>
        <v>4.4425431204018384</v>
      </c>
      <c r="F63" s="455"/>
      <c r="G63" s="455"/>
      <c r="H63" s="455"/>
      <c r="I63" s="451"/>
      <c r="J63" s="451"/>
      <c r="K63" s="451"/>
      <c r="L63" s="451"/>
      <c r="M63" s="451"/>
    </row>
    <row r="64" spans="2:13" x14ac:dyDescent="0.2">
      <c r="B64" s="455">
        <f>'T6'!A27</f>
        <v>1986</v>
      </c>
      <c r="C64" s="455">
        <f>'T6'!V27</f>
        <v>5.9232687986116721</v>
      </c>
      <c r="D64" s="455">
        <f>'T6'!W27</f>
        <v>0.26764430248304688</v>
      </c>
      <c r="E64" s="455">
        <f>'T6'!X27</f>
        <v>4.4601926000414638</v>
      </c>
      <c r="F64" s="455"/>
      <c r="G64" s="455"/>
      <c r="H64" s="455"/>
      <c r="I64" s="451"/>
      <c r="J64" s="451"/>
      <c r="K64" s="451"/>
      <c r="L64" s="451"/>
      <c r="M64" s="451"/>
    </row>
    <row r="65" spans="2:13" x14ac:dyDescent="0.2">
      <c r="B65" s="455">
        <f>'T6'!A28</f>
        <v>1987</v>
      </c>
      <c r="C65" s="455">
        <f>'T6'!V28</f>
        <v>6.2761419297303753</v>
      </c>
      <c r="D65" s="455">
        <f>'T6'!W28</f>
        <v>0.30283804781739626</v>
      </c>
      <c r="E65" s="455">
        <f>'T6'!X28</f>
        <v>4.8851522160926173</v>
      </c>
      <c r="F65" s="455"/>
      <c r="G65" s="455"/>
      <c r="H65" s="455"/>
      <c r="I65" s="451"/>
      <c r="J65" s="451"/>
      <c r="K65" s="451"/>
      <c r="L65" s="451"/>
      <c r="M65" s="451"/>
    </row>
    <row r="66" spans="2:13" x14ac:dyDescent="0.2">
      <c r="B66" s="455">
        <f>'T6'!A29</f>
        <v>1988</v>
      </c>
      <c r="C66" s="455">
        <f>'T6'!V29</f>
        <v>6.0508417887329458</v>
      </c>
      <c r="D66" s="455">
        <f>'T6'!W29</f>
        <v>0.2717257224798057</v>
      </c>
      <c r="E66" s="455">
        <f>'T6'!X29</f>
        <v>4.4241628116714979</v>
      </c>
      <c r="F66" s="455"/>
      <c r="G66" s="455"/>
      <c r="H66" s="455"/>
      <c r="I66" s="451"/>
      <c r="J66" s="451"/>
      <c r="K66" s="451"/>
      <c r="L66" s="451"/>
      <c r="M66" s="451"/>
    </row>
    <row r="67" spans="2:13" x14ac:dyDescent="0.2">
      <c r="B67" s="455">
        <f>'T6'!A30</f>
        <v>1989</v>
      </c>
      <c r="C67" s="455">
        <f>'T6'!V30</f>
        <v>6.1217967763918626</v>
      </c>
      <c r="D67" s="455">
        <f>'T6'!W30</f>
        <v>0.24454729623569915</v>
      </c>
      <c r="E67" s="455">
        <f>'T6'!X30</f>
        <v>4.4536413335970035</v>
      </c>
      <c r="F67" s="455"/>
      <c r="G67" s="455"/>
      <c r="H67" s="455"/>
      <c r="I67" s="451"/>
      <c r="J67" s="451"/>
      <c r="K67" s="451"/>
      <c r="L67" s="451"/>
      <c r="M67" s="451"/>
    </row>
    <row r="68" spans="2:13" x14ac:dyDescent="0.2">
      <c r="B68" s="455">
        <f>'T6'!A31</f>
        <v>1990</v>
      </c>
      <c r="C68" s="455">
        <f>'T6'!V31</f>
        <v>6.0971778495082596</v>
      </c>
      <c r="D68" s="455">
        <f>'T6'!W31</f>
        <v>0.21490724043053516</v>
      </c>
      <c r="E68" s="455">
        <f>'T6'!X31</f>
        <v>4.1500486148862006</v>
      </c>
      <c r="F68" s="455"/>
      <c r="G68" s="455"/>
      <c r="H68" s="455"/>
      <c r="I68" s="451"/>
      <c r="J68" s="451"/>
      <c r="K68" s="451"/>
      <c r="L68" s="451"/>
      <c r="M68" s="451"/>
    </row>
    <row r="69" spans="2:13" x14ac:dyDescent="0.2">
      <c r="B69" s="455">
        <f>'T6'!A32</f>
        <v>1991</v>
      </c>
      <c r="C69" s="455">
        <f>'T6'!V32</f>
        <v>6.3342075145222001</v>
      </c>
      <c r="D69" s="455">
        <f>'T6'!W32</f>
        <v>0.19322574932649655</v>
      </c>
      <c r="E69" s="455">
        <f>'T6'!X32</f>
        <v>4.1828157882862405</v>
      </c>
      <c r="F69" s="455"/>
      <c r="G69" s="455"/>
      <c r="H69" s="455"/>
      <c r="I69" s="451"/>
      <c r="J69" s="451"/>
      <c r="K69" s="451"/>
      <c r="L69" s="451"/>
      <c r="M69" s="451"/>
    </row>
    <row r="70" spans="2:13" x14ac:dyDescent="0.2">
      <c r="B70" s="455">
        <f>'T6'!A33</f>
        <v>1992</v>
      </c>
      <c r="C70" s="455">
        <f>'T6'!V33</f>
        <v>6.6810793831848878</v>
      </c>
      <c r="D70" s="455">
        <f>'T6'!W33</f>
        <v>0.24669354503325885</v>
      </c>
      <c r="E70" s="455">
        <f>'T6'!X33</f>
        <v>4.2688790924654869</v>
      </c>
      <c r="F70" s="455"/>
      <c r="G70" s="455"/>
      <c r="H70" s="455"/>
      <c r="I70" s="451"/>
      <c r="J70" s="451"/>
      <c r="K70" s="451"/>
      <c r="L70" s="451"/>
      <c r="M70" s="451"/>
    </row>
    <row r="71" spans="2:13" x14ac:dyDescent="0.2">
      <c r="B71" s="455">
        <f>'T6'!A34</f>
        <v>1993</v>
      </c>
      <c r="C71" s="455">
        <f>'T6'!V34</f>
        <v>6.7291639537153074</v>
      </c>
      <c r="D71" s="455">
        <f>'T6'!W34</f>
        <v>0.2219928392855397</v>
      </c>
      <c r="E71" s="455">
        <f>'T6'!X34</f>
        <v>4.3350028151366136</v>
      </c>
      <c r="F71" s="455"/>
      <c r="G71" s="455"/>
      <c r="H71" s="455"/>
      <c r="I71" s="451"/>
      <c r="J71" s="451"/>
      <c r="K71" s="451"/>
      <c r="L71" s="451"/>
      <c r="M71" s="451"/>
    </row>
    <row r="72" spans="2:13" x14ac:dyDescent="0.2">
      <c r="B72" s="455">
        <f>'T6'!A35</f>
        <v>1994</v>
      </c>
      <c r="C72" s="455">
        <f>'T6'!V35</f>
        <v>6.7999174105632996</v>
      </c>
      <c r="D72" s="455">
        <f>'T6'!W35</f>
        <v>0.23376691639427116</v>
      </c>
      <c r="E72" s="455">
        <f>'T6'!X35</f>
        <v>4.4920763713762613</v>
      </c>
      <c r="F72" s="455"/>
      <c r="G72" s="456"/>
      <c r="H72" s="455"/>
      <c r="I72" s="451"/>
      <c r="J72" s="451"/>
      <c r="K72" s="451"/>
      <c r="L72" s="451"/>
      <c r="M72" s="451"/>
    </row>
    <row r="73" spans="2:13" x14ac:dyDescent="0.2">
      <c r="B73" s="455">
        <f>'T6'!A36</f>
        <v>1995</v>
      </c>
      <c r="C73" s="455">
        <f>'T6'!V36</f>
        <v>6.3242217502959068</v>
      </c>
      <c r="D73" s="455">
        <f>'T6'!W36</f>
        <v>0.19680596819995938</v>
      </c>
      <c r="E73" s="455">
        <f>'T6'!X36</f>
        <v>4.1601976535095471</v>
      </c>
      <c r="F73" s="455"/>
      <c r="G73" s="456"/>
      <c r="H73" s="455"/>
      <c r="I73" s="451"/>
      <c r="J73" s="451"/>
      <c r="K73" s="451"/>
      <c r="L73" s="451"/>
      <c r="M73" s="451"/>
    </row>
    <row r="74" spans="2:13" x14ac:dyDescent="0.2">
      <c r="B74" s="455">
        <f>'T6'!A37</f>
        <v>1996</v>
      </c>
      <c r="C74" s="455">
        <f>'T6'!V37</f>
        <v>5.9776634444902488</v>
      </c>
      <c r="D74" s="455">
        <f>'T6'!W37</f>
        <v>0.22443966364206266</v>
      </c>
      <c r="E74" s="455">
        <f>'T6'!X37</f>
        <v>4.0208857104770308</v>
      </c>
      <c r="F74" s="455"/>
      <c r="G74" s="456"/>
      <c r="H74" s="455"/>
      <c r="I74" s="451"/>
      <c r="J74" s="451"/>
      <c r="K74" s="451"/>
      <c r="L74" s="451"/>
      <c r="M74" s="451"/>
    </row>
    <row r="75" spans="2:13" x14ac:dyDescent="0.2">
      <c r="B75" s="455">
        <f>'T6'!A38</f>
        <v>1997</v>
      </c>
      <c r="C75" s="455">
        <f>'T6'!V38</f>
        <v>5.8203445738102548</v>
      </c>
      <c r="D75" s="455">
        <f>'T6'!W38</f>
        <v>0.12882206750768932</v>
      </c>
      <c r="E75" s="455">
        <f>'T6'!X38</f>
        <v>3.9238085372726785</v>
      </c>
      <c r="F75" s="455"/>
      <c r="G75" s="456"/>
      <c r="H75" s="455"/>
      <c r="I75" s="451"/>
      <c r="J75" s="451"/>
      <c r="K75" s="451"/>
      <c r="L75" s="451"/>
      <c r="M75" s="451"/>
    </row>
    <row r="76" spans="2:13" x14ac:dyDescent="0.2">
      <c r="B76" s="455">
        <f>'T6'!A39</f>
        <v>1998</v>
      </c>
      <c r="C76" s="455">
        <f>'T6'!V39</f>
        <v>5.7854457574792413</v>
      </c>
      <c r="D76" s="455">
        <f>'T6'!W39</f>
        <v>0.2233503104165683</v>
      </c>
      <c r="E76" s="455">
        <f>'T6'!X39</f>
        <v>4.1058322773825209</v>
      </c>
      <c r="F76" s="455"/>
      <c r="G76" s="456"/>
      <c r="H76" s="455"/>
      <c r="I76" s="451"/>
      <c r="J76" s="451"/>
      <c r="K76" s="451"/>
      <c r="L76" s="451"/>
      <c r="M76" s="451"/>
    </row>
    <row r="77" spans="2:13" x14ac:dyDescent="0.2">
      <c r="B77" s="455">
        <f>'T6'!A40</f>
        <v>1999</v>
      </c>
      <c r="C77" s="455">
        <f>'T6'!V40</f>
        <v>5.7501064429928057</v>
      </c>
      <c r="D77" s="455">
        <f>'T6'!W40</f>
        <v>0.24042254724430542</v>
      </c>
      <c r="E77" s="455">
        <f>'T6'!X40</f>
        <v>4.0319409988494685</v>
      </c>
      <c r="F77" s="455"/>
      <c r="G77" s="456"/>
      <c r="H77" s="455"/>
      <c r="I77" s="451"/>
      <c r="J77" s="451"/>
      <c r="K77" s="451"/>
      <c r="L77" s="451"/>
      <c r="M77" s="451"/>
    </row>
    <row r="78" spans="2:13" x14ac:dyDescent="0.2">
      <c r="B78" s="455">
        <f>'T6'!A41</f>
        <v>2000</v>
      </c>
      <c r="C78" s="455">
        <f>'T6'!V41</f>
        <v>5.7687968031841823</v>
      </c>
      <c r="D78" s="455">
        <f>'T6'!W41</f>
        <v>0.24648271525488452</v>
      </c>
      <c r="E78" s="455">
        <f>'T6'!X41</f>
        <v>4.2055479883576892</v>
      </c>
      <c r="F78" s="455"/>
      <c r="G78" s="456"/>
      <c r="H78" s="455"/>
      <c r="I78" s="451"/>
      <c r="J78" s="451"/>
      <c r="K78" s="451"/>
      <c r="L78" s="451"/>
      <c r="M78" s="451"/>
    </row>
    <row r="79" spans="2:13" x14ac:dyDescent="0.2">
      <c r="B79" s="455">
        <f>'T6'!A42</f>
        <v>2001</v>
      </c>
      <c r="C79" s="455">
        <f>'T6'!V42</f>
        <v>5.6692646679173251</v>
      </c>
      <c r="D79" s="455">
        <f>'T6'!W42</f>
        <v>0.22766785640730619</v>
      </c>
      <c r="E79" s="455">
        <f>'T6'!X42</f>
        <v>4.2617369043282478</v>
      </c>
      <c r="F79" s="455"/>
      <c r="G79" s="456"/>
      <c r="H79" s="455"/>
      <c r="I79" s="451"/>
      <c r="J79" s="451"/>
      <c r="K79" s="451"/>
      <c r="L79" s="451"/>
      <c r="M79" s="451"/>
    </row>
    <row r="80" spans="2:13" x14ac:dyDescent="0.2">
      <c r="B80" s="455">
        <f>'T6'!A43</f>
        <v>2002</v>
      </c>
      <c r="C80" s="455">
        <f>'T6'!V43</f>
        <v>5.142918072619131</v>
      </c>
      <c r="D80" s="455">
        <f>'T6'!W43</f>
        <v>0.19071091492677741</v>
      </c>
      <c r="E80" s="455">
        <f>'T6'!X43</f>
        <v>3.6165319589306661</v>
      </c>
      <c r="F80" s="455">
        <f>SUM(C80:E80)</f>
        <v>8.9501609464765739</v>
      </c>
      <c r="G80" s="456"/>
      <c r="H80" s="455"/>
      <c r="I80" s="451"/>
      <c r="J80" s="451"/>
      <c r="K80" s="451"/>
      <c r="L80" s="451"/>
      <c r="M80" s="451"/>
    </row>
    <row r="81" spans="2:13" x14ac:dyDescent="0.2">
      <c r="B81" s="455">
        <f>'T6'!A44</f>
        <v>2003</v>
      </c>
      <c r="C81" s="455">
        <f>'T6'!V44</f>
        <v>5.573689890600515</v>
      </c>
      <c r="D81" s="455">
        <f>'T6'!W44</f>
        <v>0.20755245682136381</v>
      </c>
      <c r="E81" s="455">
        <f>'T6'!X44</f>
        <v>3.5356199320996593</v>
      </c>
      <c r="F81" s="455"/>
      <c r="G81" s="456"/>
      <c r="H81" s="455"/>
      <c r="I81" s="451"/>
      <c r="J81" s="451"/>
      <c r="K81" s="451"/>
      <c r="L81" s="451"/>
      <c r="M81" s="451"/>
    </row>
    <row r="82" spans="2:13" x14ac:dyDescent="0.2">
      <c r="B82" s="455">
        <f>'T6'!A45</f>
        <v>2004</v>
      </c>
      <c r="C82" s="455">
        <f>'T6'!V45</f>
        <v>6.4281239489207067</v>
      </c>
      <c r="D82" s="455">
        <f>'T6'!W45</f>
        <v>0.23742244071079996</v>
      </c>
      <c r="E82" s="455">
        <f>'T6'!X45</f>
        <v>4.0210762995521092</v>
      </c>
      <c r="F82" s="455"/>
      <c r="G82" s="456"/>
      <c r="H82" s="455"/>
      <c r="I82" s="451"/>
      <c r="J82" s="451"/>
      <c r="K82" s="451"/>
      <c r="L82" s="451"/>
      <c r="M82" s="451"/>
    </row>
    <row r="83" spans="2:13" x14ac:dyDescent="0.2">
      <c r="B83" s="455">
        <f>'T6'!A46</f>
        <v>2005</v>
      </c>
      <c r="C83" s="455">
        <f>'T6'!V46</f>
        <v>6.5822959799213292</v>
      </c>
      <c r="D83" s="455">
        <f>'T6'!W46</f>
        <v>0.3376706062854839</v>
      </c>
      <c r="E83" s="455">
        <f>'T6'!X46</f>
        <v>4.2766850776256486</v>
      </c>
      <c r="F83" s="455"/>
      <c r="G83" s="456"/>
      <c r="H83" s="455"/>
      <c r="I83" s="451"/>
      <c r="J83" s="451"/>
      <c r="K83" s="451"/>
      <c r="L83" s="451"/>
      <c r="M83" s="451"/>
    </row>
    <row r="84" spans="2:13" x14ac:dyDescent="0.2">
      <c r="B84" s="455">
        <f>'T6'!A47</f>
        <v>2006</v>
      </c>
      <c r="C84" s="455">
        <f>'T6'!V47</f>
        <v>6.6561242881027436</v>
      </c>
      <c r="D84" s="455">
        <f>'T6'!W47</f>
        <v>0.38487671676620788</v>
      </c>
      <c r="E84" s="455">
        <f>'T6'!X47</f>
        <v>4.3380514611577805</v>
      </c>
      <c r="F84" s="455"/>
      <c r="G84" s="456"/>
      <c r="H84" s="455"/>
      <c r="I84" s="451"/>
      <c r="J84" s="451"/>
      <c r="K84" s="451"/>
      <c r="L84" s="451"/>
      <c r="M84" s="451"/>
    </row>
    <row r="85" spans="2:13" x14ac:dyDescent="0.2">
      <c r="B85" s="455">
        <f>'T6'!A48</f>
        <v>2007</v>
      </c>
      <c r="C85" s="455">
        <f>'T6'!V48</f>
        <v>6.9090247341284687</v>
      </c>
      <c r="D85" s="455">
        <f>'T6'!W48</f>
        <v>0.45844104965614557</v>
      </c>
      <c r="E85" s="455">
        <f>'T6'!X48</f>
        <v>4.6471331527485127</v>
      </c>
      <c r="F85" s="455"/>
      <c r="G85" s="456"/>
      <c r="H85" s="455"/>
      <c r="I85" s="451"/>
      <c r="J85" s="451"/>
      <c r="K85" s="451"/>
      <c r="L85" s="451"/>
      <c r="M85" s="451"/>
    </row>
    <row r="86" spans="2:13" x14ac:dyDescent="0.2">
      <c r="B86" s="455">
        <f>'T6'!A49</f>
        <v>2008</v>
      </c>
      <c r="C86" s="455">
        <f>'T6'!V49</f>
        <v>6.8812299187074908</v>
      </c>
      <c r="D86" s="455">
        <f>'T6'!W49</f>
        <v>0.39148665577987718</v>
      </c>
      <c r="E86" s="455">
        <f>'T6'!X49</f>
        <v>4.9623100835945042</v>
      </c>
      <c r="F86" s="455">
        <f>SUM(C86:E86)</f>
        <v>12.235026658081871</v>
      </c>
      <c r="G86" s="456"/>
      <c r="H86" s="455"/>
      <c r="I86" s="451"/>
      <c r="J86" s="451"/>
      <c r="K86" s="451"/>
      <c r="L86" s="451"/>
      <c r="M86" s="451"/>
    </row>
    <row r="87" spans="2:13" x14ac:dyDescent="0.2">
      <c r="B87" s="455">
        <f>'T6'!A50</f>
        <v>2009</v>
      </c>
      <c r="C87" s="455">
        <f>'T6'!V50</f>
        <v>6.5716482735989068</v>
      </c>
      <c r="D87" s="455">
        <f>'T6'!W50</f>
        <v>0.27150413582478683</v>
      </c>
      <c r="E87" s="455">
        <f>'T6'!X50</f>
        <v>4.6889995608043371</v>
      </c>
      <c r="F87" s="455"/>
      <c r="G87" s="456"/>
      <c r="H87" s="455"/>
      <c r="I87" s="451"/>
      <c r="J87" s="451"/>
      <c r="K87" s="451"/>
      <c r="L87" s="451"/>
      <c r="M87" s="451"/>
    </row>
    <row r="88" spans="2:13" x14ac:dyDescent="0.2">
      <c r="B88" s="455">
        <f>'T6'!A51</f>
        <v>2010</v>
      </c>
      <c r="C88" s="455">
        <f>'T6'!V51</f>
        <v>6.4130650380679386</v>
      </c>
      <c r="D88" s="455">
        <f>'T6'!W51</f>
        <v>0.37629372323310106</v>
      </c>
      <c r="E88" s="455">
        <f>'T6'!X51</f>
        <v>4.4382833389831777</v>
      </c>
      <c r="F88" s="455"/>
      <c r="G88" s="456"/>
      <c r="H88" s="455"/>
      <c r="I88" s="451"/>
      <c r="J88" s="451"/>
      <c r="K88" s="451"/>
      <c r="L88" s="451"/>
      <c r="M88" s="451"/>
    </row>
    <row r="89" spans="2:13" x14ac:dyDescent="0.2">
      <c r="B89" s="455">
        <f>'T6'!A52</f>
        <v>2011</v>
      </c>
      <c r="C89" s="455">
        <f>'T6'!V52</f>
        <v>6.5658923241152687</v>
      </c>
      <c r="D89" s="455">
        <f>'T6'!W52</f>
        <v>0.38875257079712289</v>
      </c>
      <c r="E89" s="455">
        <f>'T6'!X52</f>
        <v>4.5860961842046821</v>
      </c>
      <c r="F89" s="455"/>
      <c r="G89" s="456"/>
      <c r="H89" s="455"/>
      <c r="I89" s="451"/>
      <c r="J89" s="451"/>
      <c r="K89" s="451"/>
      <c r="L89" s="451"/>
      <c r="M89" s="451"/>
    </row>
    <row r="90" spans="2:13" x14ac:dyDescent="0.2">
      <c r="B90" s="455">
        <f>'T6'!A53</f>
        <v>2012</v>
      </c>
      <c r="C90" s="455">
        <f>'T6'!V53</f>
        <v>6.3608464784121095</v>
      </c>
      <c r="D90" s="455">
        <f>'T6'!W53</f>
        <v>0.38738507352531332</v>
      </c>
      <c r="E90" s="455">
        <f>'T6'!X53</f>
        <v>4.1859079496944904</v>
      </c>
      <c r="F90" s="455"/>
      <c r="G90" s="455"/>
      <c r="H90" s="455"/>
      <c r="I90" s="451"/>
      <c r="J90" s="451"/>
      <c r="K90" s="451"/>
      <c r="L90" s="451"/>
      <c r="M90" s="451"/>
    </row>
    <row r="91" spans="2:13" x14ac:dyDescent="0.2">
      <c r="B91" s="455">
        <f>'T6'!A54</f>
        <v>2013</v>
      </c>
      <c r="C91" s="455">
        <f>'T6'!V54</f>
        <v>6.4841094980006693</v>
      </c>
      <c r="D91" s="455">
        <f>'T6'!W54</f>
        <v>0.3899671815571093</v>
      </c>
      <c r="E91" s="455">
        <f>'T6'!X54</f>
        <v>4.3231140247055029</v>
      </c>
      <c r="F91" s="455"/>
      <c r="G91" s="455"/>
      <c r="H91" s="455"/>
      <c r="I91" s="451"/>
      <c r="J91" s="451"/>
      <c r="K91" s="451"/>
      <c r="L91" s="451"/>
      <c r="M91" s="451"/>
    </row>
    <row r="92" spans="2:13" x14ac:dyDescent="0.2">
      <c r="B92" s="455">
        <f>'T6'!A55</f>
        <v>2014</v>
      </c>
      <c r="C92" s="455">
        <f>'T6'!V55</f>
        <v>6.5043807700979475</v>
      </c>
      <c r="D92" s="455">
        <f>'T6'!W55</f>
        <v>0.40452596181738754</v>
      </c>
      <c r="E92" s="455">
        <f>'T6'!X55</f>
        <v>4.2225873450727249</v>
      </c>
      <c r="F92" s="455"/>
      <c r="G92" s="455"/>
      <c r="H92" s="455"/>
      <c r="I92" s="451"/>
      <c r="J92" s="451"/>
      <c r="K92" s="451"/>
      <c r="L92" s="451"/>
      <c r="M92" s="451"/>
    </row>
    <row r="93" spans="2:13" x14ac:dyDescent="0.2">
      <c r="B93" s="455">
        <f>'T6'!A56</f>
        <v>2015</v>
      </c>
      <c r="C93" s="455">
        <f>'T6'!V56</f>
        <v>6.6619419393694477</v>
      </c>
      <c r="D93" s="455">
        <f>'T6'!W56</f>
        <v>0.43341408795157788</v>
      </c>
      <c r="E93" s="455">
        <f>'T6'!X56</f>
        <v>4.3296147931363844</v>
      </c>
      <c r="F93" s="455"/>
      <c r="G93" s="455"/>
      <c r="H93" s="455"/>
      <c r="I93" s="451"/>
      <c r="J93" s="451"/>
      <c r="K93" s="451"/>
      <c r="L93" s="451"/>
      <c r="M93" s="451"/>
    </row>
    <row r="94" spans="2:13" x14ac:dyDescent="0.2">
      <c r="B94" s="455">
        <f>'T6'!A57</f>
        <v>2016</v>
      </c>
      <c r="C94" s="455">
        <f>'T6'!V57</f>
        <v>6.6533253852393965</v>
      </c>
      <c r="D94" s="455">
        <f>'T6'!W57</f>
        <v>0.42465389954991001</v>
      </c>
      <c r="E94" s="455">
        <f>'T6'!X57</f>
        <v>4.2921229275943951</v>
      </c>
      <c r="F94" s="455"/>
      <c r="G94" s="455"/>
      <c r="H94" s="455"/>
      <c r="I94" s="451"/>
      <c r="J94" s="451"/>
      <c r="K94" s="451"/>
      <c r="L94" s="451"/>
      <c r="M94" s="451"/>
    </row>
    <row r="95" spans="2:13" x14ac:dyDescent="0.2">
      <c r="B95" s="455">
        <f>'T6'!A58</f>
        <v>2017</v>
      </c>
      <c r="C95" s="455">
        <f>'T6'!V58</f>
        <v>6.5396884369612645</v>
      </c>
      <c r="D95" s="455">
        <f>'T6'!W58</f>
        <v>0.37573827480466221</v>
      </c>
      <c r="E95" s="455">
        <f>'T6'!X58</f>
        <v>4.0323491735180195</v>
      </c>
      <c r="F95" s="455">
        <f>SUM(C95:E95)</f>
        <v>10.947775885283946</v>
      </c>
      <c r="G95" s="455"/>
      <c r="H95" s="455"/>
      <c r="I95" s="451"/>
      <c r="J95" s="451"/>
      <c r="K95" s="451"/>
      <c r="L95" s="451"/>
      <c r="M95" s="451"/>
    </row>
    <row r="96" spans="2:13" x14ac:dyDescent="0.2">
      <c r="B96" s="455"/>
      <c r="C96" s="455"/>
      <c r="D96" s="455"/>
      <c r="E96" s="455"/>
      <c r="F96" s="455"/>
      <c r="G96" s="455"/>
      <c r="H96" s="455"/>
      <c r="I96" s="451"/>
      <c r="J96" s="451"/>
      <c r="K96" s="451"/>
      <c r="L96" s="451"/>
      <c r="M96" s="451"/>
    </row>
    <row r="97" spans="2:13" x14ac:dyDescent="0.2">
      <c r="B97" s="452"/>
      <c r="C97" s="452"/>
      <c r="D97" s="452"/>
      <c r="E97" s="452"/>
      <c r="F97" s="452"/>
      <c r="G97" s="452"/>
      <c r="H97" s="452"/>
      <c r="I97" s="451"/>
      <c r="J97" s="451"/>
      <c r="K97" s="451"/>
      <c r="L97" s="451"/>
      <c r="M97" s="451"/>
    </row>
    <row r="98" spans="2:13" x14ac:dyDescent="0.2">
      <c r="B98" s="452"/>
      <c r="C98" s="452"/>
      <c r="D98" s="452"/>
      <c r="E98" s="452"/>
      <c r="F98" s="452"/>
      <c r="G98" s="452"/>
      <c r="H98" s="452"/>
      <c r="I98" s="451"/>
      <c r="J98" s="451"/>
      <c r="K98" s="451"/>
      <c r="L98" s="451"/>
      <c r="M98" s="451"/>
    </row>
    <row r="99" spans="2:13" x14ac:dyDescent="0.2">
      <c r="B99" s="452"/>
      <c r="C99" s="452"/>
      <c r="D99" s="452"/>
      <c r="E99" s="452"/>
      <c r="F99" s="452"/>
      <c r="G99" s="452"/>
      <c r="H99" s="452"/>
      <c r="I99" s="451"/>
      <c r="J99" s="451"/>
      <c r="K99" s="451"/>
      <c r="L99" s="451"/>
      <c r="M99" s="451"/>
    </row>
    <row r="100" spans="2:13" x14ac:dyDescent="0.2">
      <c r="B100" s="451"/>
      <c r="C100" s="451"/>
      <c r="D100" s="451"/>
      <c r="E100" s="451"/>
      <c r="F100" s="451"/>
      <c r="G100" s="451"/>
      <c r="H100" s="451"/>
      <c r="I100" s="451"/>
      <c r="J100" s="451"/>
      <c r="K100" s="451"/>
      <c r="L100" s="451"/>
      <c r="M100" s="451"/>
    </row>
    <row r="101" spans="2:13" x14ac:dyDescent="0.2">
      <c r="B101" s="451"/>
      <c r="C101" s="451"/>
      <c r="D101" s="451"/>
      <c r="E101" s="451"/>
      <c r="F101" s="451"/>
      <c r="G101" s="451"/>
      <c r="H101" s="451"/>
      <c r="I101" s="451"/>
      <c r="J101" s="451"/>
      <c r="K101" s="451"/>
      <c r="L101" s="451"/>
      <c r="M101" s="451"/>
    </row>
  </sheetData>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1"/>
  <sheetViews>
    <sheetView showGridLines="0" workbookViewId="0"/>
  </sheetViews>
  <sheetFormatPr defaultColWidth="9.140625" defaultRowHeight="14.25" x14ac:dyDescent="0.2"/>
  <cols>
    <col min="1" max="11" width="9.140625" style="410"/>
    <col min="12" max="12" width="2.85546875" style="410" customWidth="1"/>
    <col min="13" max="16384" width="9.140625" style="410"/>
  </cols>
  <sheetData>
    <row r="1" spans="1:22" ht="15.75" x14ac:dyDescent="0.25">
      <c r="A1" s="411" t="s">
        <v>260</v>
      </c>
    </row>
    <row r="2" spans="1:22" ht="20.25" x14ac:dyDescent="0.3">
      <c r="A2" s="416"/>
      <c r="B2" s="420" t="s">
        <v>254</v>
      </c>
      <c r="C2" s="419"/>
      <c r="D2" s="419"/>
      <c r="E2" s="419"/>
      <c r="F2" s="419"/>
      <c r="G2" s="419"/>
      <c r="H2" s="419"/>
      <c r="I2" s="419"/>
      <c r="J2" s="419"/>
      <c r="K2" s="419"/>
      <c r="L2" s="419"/>
      <c r="M2" s="419"/>
      <c r="N2" s="419"/>
      <c r="O2" s="419"/>
      <c r="P2" s="419"/>
      <c r="Q2" s="419"/>
      <c r="R2" s="419"/>
      <c r="S2" s="419"/>
      <c r="T2" s="419"/>
      <c r="U2" s="419"/>
      <c r="V2" s="419"/>
    </row>
    <row r="3" spans="1:22" s="416" customFormat="1" ht="15" x14ac:dyDescent="0.2">
      <c r="A3" s="410"/>
      <c r="B3" s="421" t="s">
        <v>270</v>
      </c>
      <c r="C3" s="419"/>
      <c r="D3" s="419"/>
      <c r="E3" s="419"/>
      <c r="F3" s="419"/>
      <c r="G3" s="419"/>
      <c r="H3" s="419"/>
      <c r="I3" s="419"/>
      <c r="J3" s="419"/>
      <c r="K3" s="419"/>
      <c r="M3" s="421" t="s">
        <v>271</v>
      </c>
      <c r="N3" s="419"/>
      <c r="O3" s="419"/>
      <c r="P3" s="419"/>
      <c r="Q3" s="419"/>
      <c r="R3" s="419"/>
      <c r="S3" s="419"/>
      <c r="T3" s="419"/>
      <c r="U3" s="419"/>
      <c r="V3" s="419"/>
    </row>
    <row r="35" spans="2:21" ht="6" customHeight="1" x14ac:dyDescent="0.2"/>
    <row r="36" spans="2:21" x14ac:dyDescent="0.2">
      <c r="B36" s="414" t="s">
        <v>277</v>
      </c>
    </row>
    <row r="38" spans="2:21" ht="12.75" customHeight="1" x14ac:dyDescent="0.2"/>
    <row r="42" spans="2:21" x14ac:dyDescent="0.2">
      <c r="B42" s="455"/>
      <c r="C42" s="455" t="s">
        <v>23</v>
      </c>
      <c r="D42" s="455" t="s">
        <v>24</v>
      </c>
      <c r="E42" s="455" t="s">
        <v>27</v>
      </c>
      <c r="F42" s="455" t="s">
        <v>28</v>
      </c>
      <c r="G42" s="455" t="s">
        <v>29</v>
      </c>
      <c r="H42" s="455" t="s">
        <v>25</v>
      </c>
      <c r="I42" s="455" t="s">
        <v>22</v>
      </c>
      <c r="J42" s="455"/>
      <c r="K42" s="455"/>
      <c r="L42" s="455"/>
      <c r="M42" s="455"/>
      <c r="N42" s="455" t="s">
        <v>23</v>
      </c>
      <c r="O42" s="455" t="s">
        <v>24</v>
      </c>
      <c r="P42" s="455" t="s">
        <v>27</v>
      </c>
      <c r="Q42" s="455" t="s">
        <v>28</v>
      </c>
      <c r="R42" s="455" t="s">
        <v>29</v>
      </c>
      <c r="S42" s="455" t="s">
        <v>25</v>
      </c>
      <c r="T42" s="455" t="s">
        <v>22</v>
      </c>
      <c r="U42" s="455"/>
    </row>
    <row r="43" spans="2:21" x14ac:dyDescent="0.2">
      <c r="B43" s="455">
        <f>'A4'!A44</f>
        <v>1966</v>
      </c>
      <c r="C43" s="455">
        <f>'A4'!B44</f>
        <v>2.9231521755186023</v>
      </c>
      <c r="D43" s="455">
        <f>'A4'!F44</f>
        <v>0.78097078768163786</v>
      </c>
      <c r="E43" s="455">
        <f>'A4'!J44</f>
        <v>0</v>
      </c>
      <c r="F43" s="455">
        <f>'A4'!N44</f>
        <v>0.44917973137537648</v>
      </c>
      <c r="G43" s="455">
        <f>'A4'!R44</f>
        <v>0.18960778237590081</v>
      </c>
      <c r="H43" s="455">
        <f>'A4'!V44</f>
        <v>0.43895663394913204</v>
      </c>
      <c r="I43" s="455">
        <f>'A4'!Z44</f>
        <v>4.7818671109006488</v>
      </c>
      <c r="J43" s="455"/>
      <c r="K43" s="455"/>
      <c r="L43" s="455"/>
      <c r="M43" s="455"/>
      <c r="N43" s="455">
        <f>'A4'!C44+'A4'!D44</f>
        <v>0</v>
      </c>
      <c r="O43" s="455">
        <f>'A4'!G44+'A4'!H44</f>
        <v>0.42537734842399388</v>
      </c>
      <c r="P43" s="455">
        <f>'A4'!K44+'A4'!L44</f>
        <v>1.2845274961506552</v>
      </c>
      <c r="Q43" s="455">
        <f>'A4'!O44+'A4'!P44</f>
        <v>0.45393713180464473</v>
      </c>
      <c r="R43" s="455">
        <f>'A4'!S44+'A4'!T44</f>
        <v>0</v>
      </c>
      <c r="S43" s="455">
        <f>'A4'!W44+'A4'!X44</f>
        <v>0.8083888873169699</v>
      </c>
      <c r="T43" s="455">
        <f>'A4'!AA44+'A4'!AB44</f>
        <v>2.972230863696264</v>
      </c>
      <c r="U43" s="455"/>
    </row>
    <row r="44" spans="2:21" x14ac:dyDescent="0.2">
      <c r="B44" s="455">
        <f>'A4'!A45</f>
        <v>1967</v>
      </c>
      <c r="C44" s="455">
        <f>'A4'!B45</f>
        <v>3.0375580822098924</v>
      </c>
      <c r="D44" s="455">
        <f>'A4'!F45</f>
        <v>0.72525002907807101</v>
      </c>
      <c r="E44" s="455">
        <f>'A4'!J45</f>
        <v>0.23460265992948623</v>
      </c>
      <c r="F44" s="455">
        <f>'A4'!N45</f>
        <v>0.43686004143806678</v>
      </c>
      <c r="G44" s="455">
        <f>'A4'!R45</f>
        <v>0.17020057385598866</v>
      </c>
      <c r="H44" s="455">
        <f>'A4'!V45</f>
        <v>0.52646567171849656</v>
      </c>
      <c r="I44" s="455">
        <f>'A4'!Z45</f>
        <v>5.1309370582300016</v>
      </c>
      <c r="J44" s="455"/>
      <c r="K44" s="455"/>
      <c r="L44" s="455"/>
      <c r="M44" s="455"/>
      <c r="N44" s="455">
        <f>'A4'!C45+'A4'!D45</f>
        <v>0</v>
      </c>
      <c r="O44" s="455">
        <f>'A4'!G45+'A4'!H45</f>
        <v>0.49023817251340285</v>
      </c>
      <c r="P44" s="455">
        <f>'A4'!K45+'A4'!L45</f>
        <v>1.3176424405723699</v>
      </c>
      <c r="Q44" s="455">
        <f>'A4'!O45+'A4'!P45</f>
        <v>0.46939013492996795</v>
      </c>
      <c r="R44" s="455">
        <f>'A4'!S45+'A4'!T45</f>
        <v>0</v>
      </c>
      <c r="S44" s="455">
        <f>'A4'!W45+'A4'!X45</f>
        <v>0.82003093773684954</v>
      </c>
      <c r="T44" s="455">
        <f>'A4'!AA45+'A4'!AB45</f>
        <v>3.0973016857525906</v>
      </c>
      <c r="U44" s="455"/>
    </row>
    <row r="45" spans="2:21" x14ac:dyDescent="0.2">
      <c r="B45" s="455">
        <f>'A4'!A46</f>
        <v>1968</v>
      </c>
      <c r="C45" s="455">
        <f>'A4'!B46</f>
        <v>3.0325584237343652</v>
      </c>
      <c r="D45" s="455">
        <f>'A4'!F46</f>
        <v>0.74203523060645449</v>
      </c>
      <c r="E45" s="455">
        <f>'A4'!J46</f>
        <v>0.28348217125153846</v>
      </c>
      <c r="F45" s="455">
        <f>'A4'!N46</f>
        <v>0.51196039205078081</v>
      </c>
      <c r="G45" s="455">
        <f>'A4'!R46</f>
        <v>0.17744951176774817</v>
      </c>
      <c r="H45" s="455">
        <f>'A4'!V46</f>
        <v>0.66905629603950578</v>
      </c>
      <c r="I45" s="455">
        <f>'A4'!Z46</f>
        <v>5.4165420254503927</v>
      </c>
      <c r="J45" s="455"/>
      <c r="K45" s="455"/>
      <c r="L45" s="455"/>
      <c r="M45" s="455"/>
      <c r="N45" s="455">
        <f>'A4'!C46+'A4'!D46</f>
        <v>0</v>
      </c>
      <c r="O45" s="455">
        <f>'A4'!G46+'A4'!H46</f>
        <v>0.49327211757627404</v>
      </c>
      <c r="P45" s="455">
        <f>'A4'!K46+'A4'!L46</f>
        <v>1.4561151915943189</v>
      </c>
      <c r="Q45" s="455">
        <f>'A4'!O46+'A4'!P46</f>
        <v>0.42272420303299596</v>
      </c>
      <c r="R45" s="455">
        <f>'A4'!S46+'A4'!T46</f>
        <v>0</v>
      </c>
      <c r="S45" s="455">
        <f>'A4'!W46+'A4'!X46</f>
        <v>0.78098780849023097</v>
      </c>
      <c r="T45" s="455">
        <f>'A4'!AA46+'A4'!AB46</f>
        <v>3.1530993206938196</v>
      </c>
      <c r="U45" s="455"/>
    </row>
    <row r="46" spans="2:21" x14ac:dyDescent="0.2">
      <c r="B46" s="455">
        <f>'A4'!A47</f>
        <v>1969</v>
      </c>
      <c r="C46" s="455">
        <f>'A4'!B47</f>
        <v>3.0272695505870848</v>
      </c>
      <c r="D46" s="455">
        <f>'A4'!F47</f>
        <v>0.76287887210941507</v>
      </c>
      <c r="E46" s="455">
        <f>'A4'!J47</f>
        <v>0.32292387390082916</v>
      </c>
      <c r="F46" s="455">
        <f>'A4'!N47</f>
        <v>0.54794944251550215</v>
      </c>
      <c r="G46" s="455">
        <f>'A4'!R47</f>
        <v>0.18464699980391266</v>
      </c>
      <c r="H46" s="455">
        <f>'A4'!V47</f>
        <v>0.69234358726030765</v>
      </c>
      <c r="I46" s="455">
        <f>'A4'!Z47</f>
        <v>5.5380123261770509</v>
      </c>
      <c r="J46" s="455"/>
      <c r="K46" s="455"/>
      <c r="L46" s="455"/>
      <c r="M46" s="455"/>
      <c r="N46" s="455">
        <f>'A4'!C47+'A4'!D47</f>
        <v>0</v>
      </c>
      <c r="O46" s="455">
        <f>'A4'!G47+'A4'!H47</f>
        <v>0.55537644920254003</v>
      </c>
      <c r="P46" s="455">
        <f>'A4'!K47+'A4'!L47</f>
        <v>1.7692866590642815</v>
      </c>
      <c r="Q46" s="455">
        <f>'A4'!O47+'A4'!P47</f>
        <v>0.58744567414972493</v>
      </c>
      <c r="R46" s="455">
        <f>'A4'!S47+'A4'!T47</f>
        <v>2.0360975338600197E-3</v>
      </c>
      <c r="S46" s="455">
        <f>'A4'!W47+'A4'!X47</f>
        <v>0.81941145374282931</v>
      </c>
      <c r="T46" s="455">
        <f>'A4'!AA47+'A4'!AB47</f>
        <v>3.7335563336932358</v>
      </c>
      <c r="U46" s="455"/>
    </row>
    <row r="47" spans="2:21" x14ac:dyDescent="0.2">
      <c r="B47" s="455">
        <f>'A4'!A48</f>
        <v>1970</v>
      </c>
      <c r="C47" s="455">
        <f>'A4'!B48</f>
        <v>3.1603778518451984</v>
      </c>
      <c r="D47" s="455">
        <f>'A4'!F48</f>
        <v>0.76838680974114704</v>
      </c>
      <c r="E47" s="455">
        <f>'A4'!J48</f>
        <v>0.31399717473926403</v>
      </c>
      <c r="F47" s="455">
        <f>'A4'!N48</f>
        <v>0.47337031659475765</v>
      </c>
      <c r="G47" s="455">
        <f>'A4'!R48</f>
        <v>0.19369034079768177</v>
      </c>
      <c r="H47" s="455">
        <f>'A4'!V48</f>
        <v>0.58809091698625315</v>
      </c>
      <c r="I47" s="455">
        <f>'A4'!Z48</f>
        <v>5.4979134107043022</v>
      </c>
      <c r="J47" s="455"/>
      <c r="K47" s="455"/>
      <c r="L47" s="455"/>
      <c r="M47" s="455"/>
      <c r="N47" s="455">
        <f>'A4'!C48+'A4'!D48</f>
        <v>0</v>
      </c>
      <c r="O47" s="455">
        <f>'A4'!G48+'A4'!H48</f>
        <v>0.77205671799918363</v>
      </c>
      <c r="P47" s="455">
        <f>'A4'!K48+'A4'!L48</f>
        <v>1.7404359618222862</v>
      </c>
      <c r="Q47" s="455">
        <f>'A4'!O48+'A4'!P48</f>
        <v>0.62326971748601945</v>
      </c>
      <c r="R47" s="455">
        <f>'A4'!S48+'A4'!T48</f>
        <v>8.8492966142540534E-3</v>
      </c>
      <c r="S47" s="455">
        <f>'A4'!W48+'A4'!X48</f>
        <v>0.81181653535416165</v>
      </c>
      <c r="T47" s="455">
        <f>'A4'!AA48+'A4'!AB48</f>
        <v>3.9564282292759048</v>
      </c>
      <c r="U47" s="455"/>
    </row>
    <row r="48" spans="2:21" x14ac:dyDescent="0.2">
      <c r="B48" s="455">
        <f>'A4'!A49</f>
        <v>1971</v>
      </c>
      <c r="C48" s="455">
        <f>'A4'!B49</f>
        <v>3.2822645594409208</v>
      </c>
      <c r="D48" s="455">
        <f>'A4'!F49</f>
        <v>0.77702070524018485</v>
      </c>
      <c r="E48" s="455">
        <f>'A4'!J49</f>
        <v>0.26696848779189097</v>
      </c>
      <c r="F48" s="455">
        <f>'A4'!N49</f>
        <v>0.41176680367493151</v>
      </c>
      <c r="G48" s="455">
        <f>'A4'!R49</f>
        <v>0.26232343808722686</v>
      </c>
      <c r="H48" s="455">
        <f>'A4'!V49</f>
        <v>0.61949644215831456</v>
      </c>
      <c r="I48" s="455">
        <f>'A4'!Z49</f>
        <v>5.6198404363934689</v>
      </c>
      <c r="J48" s="455"/>
      <c r="K48" s="455"/>
      <c r="L48" s="455"/>
      <c r="M48" s="455"/>
      <c r="N48" s="455">
        <f>'A4'!C49+'A4'!D49</f>
        <v>0</v>
      </c>
      <c r="O48" s="455">
        <f>'A4'!G49+'A4'!H49</f>
        <v>0.76475444767870737</v>
      </c>
      <c r="P48" s="455">
        <f>'A4'!K49+'A4'!L49</f>
        <v>1.5717632785761659</v>
      </c>
      <c r="Q48" s="455">
        <f>'A4'!O49+'A4'!P49</f>
        <v>0.50137457160326226</v>
      </c>
      <c r="R48" s="455">
        <f>'A4'!S49+'A4'!T49</f>
        <v>1.2109978031787597E-2</v>
      </c>
      <c r="S48" s="455">
        <f>'A4'!W49+'A4'!X49</f>
        <v>0.80479097159105983</v>
      </c>
      <c r="T48" s="455">
        <f>'A4'!AA49+'A4'!AB49</f>
        <v>3.6547932474809821</v>
      </c>
      <c r="U48" s="455"/>
    </row>
    <row r="49" spans="2:21" x14ac:dyDescent="0.2">
      <c r="B49" s="455">
        <f>'A4'!A50</f>
        <v>1972</v>
      </c>
      <c r="C49" s="455">
        <f>'A4'!B50</f>
        <v>3.2983651597684065</v>
      </c>
      <c r="D49" s="455">
        <f>'A4'!F50</f>
        <v>0.78019468992182617</v>
      </c>
      <c r="E49" s="455">
        <f>'A4'!J50</f>
        <v>0.62067199397966122</v>
      </c>
      <c r="F49" s="455">
        <f>'A4'!N50</f>
        <v>0.58457827115047156</v>
      </c>
      <c r="G49" s="455">
        <f>'A4'!R50</f>
        <v>0.30082303805618249</v>
      </c>
      <c r="H49" s="455">
        <f>'A4'!V50</f>
        <v>0.69500634341633472</v>
      </c>
      <c r="I49" s="455">
        <f>'A4'!Z50</f>
        <v>6.279639496292881</v>
      </c>
      <c r="J49" s="455"/>
      <c r="K49" s="455"/>
      <c r="L49" s="455"/>
      <c r="M49" s="455"/>
      <c r="N49" s="455">
        <f>'A4'!C50+'A4'!D50</f>
        <v>0</v>
      </c>
      <c r="O49" s="455">
        <f>'A4'!G50+'A4'!H50</f>
        <v>1.0216180498799006</v>
      </c>
      <c r="P49" s="455">
        <f>'A4'!K50+'A4'!L50</f>
        <v>1.6587515929146071</v>
      </c>
      <c r="Q49" s="455">
        <f>'A4'!O50+'A4'!P50</f>
        <v>0.64452355854241383</v>
      </c>
      <c r="R49" s="455">
        <f>'A4'!S50+'A4'!T50</f>
        <v>1.5993617219626353E-2</v>
      </c>
      <c r="S49" s="455">
        <f>'A4'!W50+'A4'!X50</f>
        <v>0.8579664962761625</v>
      </c>
      <c r="T49" s="455">
        <f>'A4'!AA50+'A4'!AB50</f>
        <v>4.1988533148327098</v>
      </c>
      <c r="U49" s="455"/>
    </row>
    <row r="50" spans="2:21" x14ac:dyDescent="0.2">
      <c r="B50" s="455">
        <f>'A4'!A51</f>
        <v>1973</v>
      </c>
      <c r="C50" s="455">
        <f>'A4'!B51</f>
        <v>3.4975714620580947</v>
      </c>
      <c r="D50" s="455">
        <f>'A4'!F51</f>
        <v>0.79111107792868496</v>
      </c>
      <c r="E50" s="455">
        <f>'A4'!J51</f>
        <v>0.58365059782271778</v>
      </c>
      <c r="F50" s="455">
        <f>'A4'!N51</f>
        <v>0.54787734234315244</v>
      </c>
      <c r="G50" s="455">
        <f>'A4'!R51</f>
        <v>0.3225078246047659</v>
      </c>
      <c r="H50" s="455">
        <f>'A4'!V51</f>
        <v>0.62429321664066684</v>
      </c>
      <c r="I50" s="455">
        <f>'A4'!Z51</f>
        <v>6.3670115213980818</v>
      </c>
      <c r="J50" s="455"/>
      <c r="K50" s="455"/>
      <c r="L50" s="455"/>
      <c r="M50" s="455"/>
      <c r="N50" s="455">
        <f>'A4'!C51+'A4'!D51</f>
        <v>0</v>
      </c>
      <c r="O50" s="455">
        <f>'A4'!G51+'A4'!H51</f>
        <v>1.0317880384068563</v>
      </c>
      <c r="P50" s="455">
        <f>'A4'!K51+'A4'!L51</f>
        <v>1.8357484098291508</v>
      </c>
      <c r="Q50" s="455">
        <f>'A4'!O51+'A4'!P51</f>
        <v>0.68124888988558741</v>
      </c>
      <c r="R50" s="455">
        <f>'A4'!S51+'A4'!T51</f>
        <v>1.4881096553593754E-2</v>
      </c>
      <c r="S50" s="455">
        <f>'A4'!W51+'A4'!X51</f>
        <v>0.85837454353301579</v>
      </c>
      <c r="T50" s="455">
        <f>'A4'!AA51+'A4'!AB51</f>
        <v>4.4220409782082042</v>
      </c>
      <c r="U50" s="455"/>
    </row>
    <row r="51" spans="2:21" x14ac:dyDescent="0.2">
      <c r="B51" s="455">
        <f>'A4'!A52</f>
        <v>1974</v>
      </c>
      <c r="C51" s="455">
        <f>'A4'!B52</f>
        <v>3.5355444062279062</v>
      </c>
      <c r="D51" s="455">
        <f>'A4'!F52</f>
        <v>0.78651923816332836</v>
      </c>
      <c r="E51" s="455">
        <f>'A4'!J52</f>
        <v>0.57412017266279636</v>
      </c>
      <c r="F51" s="455">
        <f>'A4'!N52</f>
        <v>0.51585326172611401</v>
      </c>
      <c r="G51" s="455">
        <f>'A4'!R52</f>
        <v>0.31585809525885933</v>
      </c>
      <c r="H51" s="455">
        <f>'A4'!V52</f>
        <v>0.5344052188487256</v>
      </c>
      <c r="I51" s="455">
        <f>'A4'!Z52</f>
        <v>6.2623003928877301</v>
      </c>
      <c r="J51" s="455"/>
      <c r="K51" s="455"/>
      <c r="L51" s="455"/>
      <c r="M51" s="455"/>
      <c r="N51" s="455">
        <f>'A4'!C52+'A4'!D52</f>
        <v>0</v>
      </c>
      <c r="O51" s="455">
        <f>'A4'!G52+'A4'!H52</f>
        <v>1.009581000537322</v>
      </c>
      <c r="P51" s="455">
        <f>'A4'!K52+'A4'!L52</f>
        <v>1.7973736273135426</v>
      </c>
      <c r="Q51" s="455">
        <f>'A4'!O52+'A4'!P52</f>
        <v>0.66643029661037567</v>
      </c>
      <c r="R51" s="455">
        <f>'A4'!S52+'A4'!T52</f>
        <v>1.3969074609406112E-2</v>
      </c>
      <c r="S51" s="455">
        <f>'A4'!W52+'A4'!X52</f>
        <v>0.84237121117137614</v>
      </c>
      <c r="T51" s="455">
        <f>'A4'!AA52+'A4'!AB52</f>
        <v>4.3297252102420218</v>
      </c>
      <c r="U51" s="455"/>
    </row>
    <row r="52" spans="2:21" x14ac:dyDescent="0.2">
      <c r="B52" s="455">
        <f>'A4'!A53</f>
        <v>1975</v>
      </c>
      <c r="C52" s="455">
        <f>'A4'!B53</f>
        <v>3.5296455192012939</v>
      </c>
      <c r="D52" s="455">
        <f>'A4'!F53</f>
        <v>1.0242032623444979</v>
      </c>
      <c r="E52" s="455">
        <f>'A4'!J53</f>
        <v>0.54988591198234538</v>
      </c>
      <c r="F52" s="455">
        <f>'A4'!N53</f>
        <v>0.5900865435507634</v>
      </c>
      <c r="G52" s="455">
        <f>'A4'!R53</f>
        <v>0.30047143206354332</v>
      </c>
      <c r="H52" s="455">
        <f>'A4'!V53</f>
        <v>0.54877371160306476</v>
      </c>
      <c r="I52" s="455">
        <f>'A4'!Z53</f>
        <v>6.5430663807455076</v>
      </c>
      <c r="J52" s="455"/>
      <c r="K52" s="455"/>
      <c r="L52" s="455"/>
      <c r="M52" s="455"/>
      <c r="N52" s="455">
        <f>'A4'!C53+'A4'!D53</f>
        <v>0</v>
      </c>
      <c r="O52" s="455">
        <f>'A4'!G53+'A4'!H53</f>
        <v>1.0043957799638212</v>
      </c>
      <c r="P52" s="455">
        <f>'A4'!K53+'A4'!L53</f>
        <v>1.7711918679116492</v>
      </c>
      <c r="Q52" s="455">
        <f>'A4'!O53+'A4'!P53</f>
        <v>0.83352063807009791</v>
      </c>
      <c r="R52" s="455">
        <f>'A4'!S53+'A4'!T53</f>
        <v>9.7389620075022144E-3</v>
      </c>
      <c r="S52" s="455">
        <f>'A4'!W53+'A4'!X53</f>
        <v>0.8235889798902799</v>
      </c>
      <c r="T52" s="455">
        <f>'A4'!AA53+'A4'!AB53</f>
        <v>4.4424362278433511</v>
      </c>
      <c r="U52" s="455"/>
    </row>
    <row r="53" spans="2:21" x14ac:dyDescent="0.2">
      <c r="B53" s="455">
        <f>'A4'!A54</f>
        <v>1976</v>
      </c>
      <c r="C53" s="455">
        <f>'A4'!B54</f>
        <v>3.7753130608261776</v>
      </c>
      <c r="D53" s="455">
        <f>'A4'!F54</f>
        <v>1.0219124091993961</v>
      </c>
      <c r="E53" s="455">
        <f>'A4'!J54</f>
        <v>0.60064101869922104</v>
      </c>
      <c r="F53" s="455">
        <f>'A4'!N54</f>
        <v>0.87513707311821576</v>
      </c>
      <c r="G53" s="455">
        <f>'A4'!R54</f>
        <v>0.29193393961464015</v>
      </c>
      <c r="H53" s="455">
        <f>'A4'!V54</f>
        <v>0.65233430267885739</v>
      </c>
      <c r="I53" s="455">
        <f>'A4'!Z54</f>
        <v>7.2172718041365078</v>
      </c>
      <c r="J53" s="455"/>
      <c r="K53" s="455"/>
      <c r="L53" s="455"/>
      <c r="M53" s="455"/>
      <c r="N53" s="455">
        <f>'A4'!C54+'A4'!D54</f>
        <v>0</v>
      </c>
      <c r="O53" s="455">
        <f>'A4'!G54+'A4'!H54</f>
        <v>0.98015209181275753</v>
      </c>
      <c r="P53" s="455">
        <f>'A4'!K54+'A4'!L54</f>
        <v>1.8313483389337699</v>
      </c>
      <c r="Q53" s="455">
        <f>'A4'!O54+'A4'!P54</f>
        <v>0.94830942908438065</v>
      </c>
      <c r="R53" s="455">
        <f>'A4'!S54+'A4'!T54</f>
        <v>7.4433412522680268E-3</v>
      </c>
      <c r="S53" s="455">
        <f>'A4'!W54+'A4'!X54</f>
        <v>0.82142355885255514</v>
      </c>
      <c r="T53" s="455">
        <f>'A4'!AA54+'A4'!AB54</f>
        <v>4.5886767599357308</v>
      </c>
      <c r="U53" s="455"/>
    </row>
    <row r="54" spans="2:21" x14ac:dyDescent="0.2">
      <c r="B54" s="455">
        <f>'A4'!A55</f>
        <v>1977</v>
      </c>
      <c r="C54" s="455">
        <f>'A4'!B55</f>
        <v>3.8648109385770262</v>
      </c>
      <c r="D54" s="455">
        <f>'A4'!F55</f>
        <v>1.0079910051129126</v>
      </c>
      <c r="E54" s="455">
        <f>'A4'!J55</f>
        <v>0.67622243973772911</v>
      </c>
      <c r="F54" s="455">
        <f>'A4'!N55</f>
        <v>0.8671478118616599</v>
      </c>
      <c r="G54" s="455">
        <f>'A4'!R55</f>
        <v>0.28322316091870325</v>
      </c>
      <c r="H54" s="455">
        <f>'A4'!V55</f>
        <v>0.67648582716855898</v>
      </c>
      <c r="I54" s="455">
        <f>'A4'!Z55</f>
        <v>7.37588118337659</v>
      </c>
      <c r="J54" s="455"/>
      <c r="K54" s="455"/>
      <c r="L54" s="455"/>
      <c r="M54" s="455"/>
      <c r="N54" s="455">
        <f>'A4'!C55+'A4'!D55</f>
        <v>0</v>
      </c>
      <c r="O54" s="455">
        <f>'A4'!G55+'A4'!H55</f>
        <v>0.9794798647926487</v>
      </c>
      <c r="P54" s="455">
        <f>'A4'!K55+'A4'!L55</f>
        <v>1.8320626598005021</v>
      </c>
      <c r="Q54" s="455">
        <f>'A4'!O55+'A4'!P55</f>
        <v>0.91746435019483785</v>
      </c>
      <c r="R54" s="455">
        <f>'A4'!S55+'A4'!T55</f>
        <v>7.6274587714733836E-3</v>
      </c>
      <c r="S54" s="455">
        <f>'A4'!W55+'A4'!X55</f>
        <v>0.83364057360206989</v>
      </c>
      <c r="T54" s="455">
        <f>'A4'!AA55+'A4'!AB55</f>
        <v>4.5702749071615312</v>
      </c>
      <c r="U54" s="455"/>
    </row>
    <row r="55" spans="2:21" x14ac:dyDescent="0.2">
      <c r="B55" s="455">
        <f>'A4'!A56</f>
        <v>1978</v>
      </c>
      <c r="C55" s="455">
        <f>'A4'!B56</f>
        <v>3.4737856145694948</v>
      </c>
      <c r="D55" s="455">
        <f>'A4'!F56</f>
        <v>0.97248594370944674</v>
      </c>
      <c r="E55" s="455">
        <f>'A4'!J56</f>
        <v>0.68201427795373026</v>
      </c>
      <c r="F55" s="455">
        <f>'A4'!N56</f>
        <v>0.74481238766270041</v>
      </c>
      <c r="G55" s="455">
        <f>'A4'!R56</f>
        <v>0.25725559105590717</v>
      </c>
      <c r="H55" s="455">
        <f>'A4'!V56</f>
        <v>0.65378439319061388</v>
      </c>
      <c r="I55" s="455">
        <f>'A4'!Z56</f>
        <v>6.7841382081418935</v>
      </c>
      <c r="J55" s="455"/>
      <c r="K55" s="455"/>
      <c r="L55" s="455"/>
      <c r="M55" s="455"/>
      <c r="N55" s="455">
        <f>'A4'!C56+'A4'!D56</f>
        <v>0</v>
      </c>
      <c r="O55" s="455">
        <f>'A4'!G56+'A4'!H56</f>
        <v>0.93169904143059934</v>
      </c>
      <c r="P55" s="455">
        <f>'A4'!K56+'A4'!L56</f>
        <v>1.8013132627233304</v>
      </c>
      <c r="Q55" s="455">
        <f>'A4'!O56+'A4'!P56</f>
        <v>0.88388931882465493</v>
      </c>
      <c r="R55" s="455">
        <f>'A4'!S56+'A4'!T56</f>
        <v>8.7351079866952314E-3</v>
      </c>
      <c r="S55" s="455">
        <f>'A4'!W56+'A4'!X56</f>
        <v>0.71422582940166468</v>
      </c>
      <c r="T55" s="455">
        <f>'A4'!AA56+'A4'!AB56</f>
        <v>4.3398625603669441</v>
      </c>
      <c r="U55" s="455"/>
    </row>
    <row r="56" spans="2:21" x14ac:dyDescent="0.2">
      <c r="B56" s="455">
        <f>'A4'!A57</f>
        <v>1979</v>
      </c>
      <c r="C56" s="455">
        <f>'A4'!B57</f>
        <v>3.0831712959853408</v>
      </c>
      <c r="D56" s="455">
        <f>'A4'!F57</f>
        <v>0.95916522293878148</v>
      </c>
      <c r="E56" s="455">
        <f>'A4'!J57</f>
        <v>0.63669436617464148</v>
      </c>
      <c r="F56" s="455">
        <f>'A4'!N57</f>
        <v>0.67781681221557899</v>
      </c>
      <c r="G56" s="455">
        <f>'A4'!R57</f>
        <v>0.25962438800160104</v>
      </c>
      <c r="H56" s="455">
        <f>'A4'!V57</f>
        <v>0.61634591427757512</v>
      </c>
      <c r="I56" s="455">
        <f>'A4'!Z57</f>
        <v>6.2328179995935189</v>
      </c>
      <c r="J56" s="455"/>
      <c r="K56" s="455"/>
      <c r="L56" s="455"/>
      <c r="M56" s="455"/>
      <c r="N56" s="455">
        <f>'A4'!C57+'A4'!D57</f>
        <v>0</v>
      </c>
      <c r="O56" s="455">
        <f>'A4'!G57+'A4'!H57</f>
        <v>0.90346970178254093</v>
      </c>
      <c r="P56" s="455">
        <f>'A4'!K57+'A4'!L57</f>
        <v>1.6898159174844787</v>
      </c>
      <c r="Q56" s="455">
        <f>'A4'!O57+'A4'!P57</f>
        <v>0.73916715294211377</v>
      </c>
      <c r="R56" s="455">
        <f>'A4'!S57+'A4'!T57</f>
        <v>1.2096120160247881E-2</v>
      </c>
      <c r="S56" s="455">
        <f>'A4'!W57+'A4'!X57</f>
        <v>0.65760928132755658</v>
      </c>
      <c r="T56" s="455">
        <f>'A4'!AA57+'A4'!AB57</f>
        <v>4.0021581736969383</v>
      </c>
      <c r="U56" s="455"/>
    </row>
    <row r="57" spans="2:21" x14ac:dyDescent="0.2">
      <c r="B57" s="455">
        <f>'A4'!A58</f>
        <v>1980</v>
      </c>
      <c r="C57" s="455">
        <f>'A4'!B58</f>
        <v>2.937138666381772</v>
      </c>
      <c r="D57" s="455">
        <f>'A4'!F58</f>
        <v>1.0178923126098458</v>
      </c>
      <c r="E57" s="455">
        <f>'A4'!J58</f>
        <v>0.73462900967840483</v>
      </c>
      <c r="F57" s="455">
        <f>'A4'!N58</f>
        <v>0.75552051758481853</v>
      </c>
      <c r="G57" s="455">
        <f>'A4'!R58</f>
        <v>0.26517927544419989</v>
      </c>
      <c r="H57" s="455">
        <f>'A4'!V58</f>
        <v>0.59068688785053958</v>
      </c>
      <c r="I57" s="455">
        <f>'A4'!Z58</f>
        <v>6.3010466695495797</v>
      </c>
      <c r="J57" s="455"/>
      <c r="K57" s="455"/>
      <c r="L57" s="455"/>
      <c r="M57" s="455"/>
      <c r="N57" s="455">
        <f>'A4'!C58+'A4'!D58</f>
        <v>0</v>
      </c>
      <c r="O57" s="455">
        <f>'A4'!G58+'A4'!H58</f>
        <v>0.96081816870821313</v>
      </c>
      <c r="P57" s="455">
        <f>'A4'!K58+'A4'!L58</f>
        <v>1.875507262523789</v>
      </c>
      <c r="Q57" s="455">
        <f>'A4'!O58+'A4'!P58</f>
        <v>0.69728421918098893</v>
      </c>
      <c r="R57" s="455">
        <f>'A4'!S58+'A4'!T58</f>
        <v>1.7574269847764105E-2</v>
      </c>
      <c r="S57" s="455">
        <f>'A4'!W58+'A4'!X58</f>
        <v>0.63128412393270905</v>
      </c>
      <c r="T57" s="455">
        <f>'A4'!AA58+'A4'!AB58</f>
        <v>4.1824680441934641</v>
      </c>
      <c r="U57" s="455"/>
    </row>
    <row r="58" spans="2:21" x14ac:dyDescent="0.2">
      <c r="B58" s="455">
        <f>'A4'!A59</f>
        <v>1981</v>
      </c>
      <c r="C58" s="455">
        <f>'A4'!B59</f>
        <v>2.7627734939070048</v>
      </c>
      <c r="D58" s="455">
        <f>'A4'!F59</f>
        <v>1.065976482456424</v>
      </c>
      <c r="E58" s="455">
        <f>'A4'!J59</f>
        <v>0.77887918846838966</v>
      </c>
      <c r="F58" s="455">
        <f>'A4'!N59</f>
        <v>0.84581395748358956</v>
      </c>
      <c r="G58" s="455">
        <f>'A4'!R59</f>
        <v>0.26943896919917121</v>
      </c>
      <c r="H58" s="455">
        <f>'A4'!V59</f>
        <v>0.55936552662234496</v>
      </c>
      <c r="I58" s="455">
        <f>'A4'!Z59</f>
        <v>6.2822476181369238</v>
      </c>
      <c r="J58" s="455"/>
      <c r="K58" s="455"/>
      <c r="L58" s="455"/>
      <c r="M58" s="455"/>
      <c r="N58" s="455">
        <f>'A4'!C59+'A4'!D59</f>
        <v>0</v>
      </c>
      <c r="O58" s="455">
        <f>'A4'!G59+'A4'!H59</f>
        <v>0.8975896007261811</v>
      </c>
      <c r="P58" s="455">
        <f>'A4'!K59+'A4'!L59</f>
        <v>2.0027123605124926</v>
      </c>
      <c r="Q58" s="455">
        <f>'A4'!O59+'A4'!P59</f>
        <v>0.70903692423315867</v>
      </c>
      <c r="R58" s="455">
        <f>'A4'!S59+'A4'!T59</f>
        <v>1.8005456008715559E-2</v>
      </c>
      <c r="S58" s="455">
        <f>'A4'!W59+'A4'!X59</f>
        <v>0.63666757523758388</v>
      </c>
      <c r="T58" s="455">
        <f>'A4'!AA59+'A4'!AB59</f>
        <v>4.2640119167181316</v>
      </c>
      <c r="U58" s="455"/>
    </row>
    <row r="59" spans="2:21" x14ac:dyDescent="0.2">
      <c r="B59" s="455">
        <f>'A4'!A60</f>
        <v>1982</v>
      </c>
      <c r="C59" s="455">
        <f>'A4'!B60</f>
        <v>2.7328095924311415</v>
      </c>
      <c r="D59" s="455">
        <f>'A4'!F60</f>
        <v>1.0404711037031511</v>
      </c>
      <c r="E59" s="455">
        <f>'A4'!J60</f>
        <v>0.80601082791073686</v>
      </c>
      <c r="F59" s="455">
        <f>'A4'!N60</f>
        <v>0.77992100033202427</v>
      </c>
      <c r="G59" s="455">
        <f>'A4'!R60</f>
        <v>0.31274142847949971</v>
      </c>
      <c r="H59" s="455">
        <f>'A4'!V60</f>
        <v>0.34539737274091709</v>
      </c>
      <c r="I59" s="455">
        <f>'A4'!Z60</f>
        <v>6.0173513255974695</v>
      </c>
      <c r="J59" s="455"/>
      <c r="K59" s="455"/>
      <c r="L59" s="455"/>
      <c r="M59" s="455"/>
      <c r="N59" s="455">
        <f>'A4'!C60+'A4'!D60</f>
        <v>0</v>
      </c>
      <c r="O59" s="455">
        <f>'A4'!G60+'A4'!H60</f>
        <v>0.93375638718371423</v>
      </c>
      <c r="P59" s="455">
        <f>'A4'!K60+'A4'!L60</f>
        <v>2.0138284936708564</v>
      </c>
      <c r="Q59" s="455">
        <f>'A4'!O60+'A4'!P60</f>
        <v>0.64705604505548175</v>
      </c>
      <c r="R59" s="455">
        <f>'A4'!S60+'A4'!T60</f>
        <v>3.305937972284783E-2</v>
      </c>
      <c r="S59" s="455">
        <f>'A4'!W60+'A4'!X60</f>
        <v>0.64779907903670619</v>
      </c>
      <c r="T59" s="455">
        <f>'A4'!AA60+'A4'!AB60</f>
        <v>4.2754993846696063</v>
      </c>
      <c r="U59" s="455"/>
    </row>
    <row r="60" spans="2:21" x14ac:dyDescent="0.2">
      <c r="B60" s="455">
        <f>'A4'!A61</f>
        <v>1983</v>
      </c>
      <c r="C60" s="455">
        <f>'A4'!B61</f>
        <v>2.6425444407203038</v>
      </c>
      <c r="D60" s="455">
        <f>'A4'!F61</f>
        <v>1.0320513612026123</v>
      </c>
      <c r="E60" s="455">
        <f>'A4'!J61</f>
        <v>0.85504367980291907</v>
      </c>
      <c r="F60" s="455">
        <f>'A4'!N61</f>
        <v>0.71188388611034081</v>
      </c>
      <c r="G60" s="455">
        <f>'A4'!R61</f>
        <v>0.32238724439169614</v>
      </c>
      <c r="H60" s="455">
        <f>'A4'!V61</f>
        <v>0.2982977939009866</v>
      </c>
      <c r="I60" s="455">
        <f>'A4'!Z61</f>
        <v>5.8622084061288593</v>
      </c>
      <c r="J60" s="455"/>
      <c r="K60" s="455"/>
      <c r="L60" s="455"/>
      <c r="M60" s="455"/>
      <c r="N60" s="455">
        <f>'A4'!C61+'A4'!D61</f>
        <v>0</v>
      </c>
      <c r="O60" s="455">
        <f>'A4'!G61+'A4'!H61</f>
        <v>0.9274898178777552</v>
      </c>
      <c r="P60" s="455">
        <f>'A4'!K61+'A4'!L61</f>
        <v>2.0608808571059076</v>
      </c>
      <c r="Q60" s="455">
        <f>'A4'!O61+'A4'!P61</f>
        <v>0.64113618602198208</v>
      </c>
      <c r="R60" s="455">
        <f>'A4'!S61+'A4'!T61</f>
        <v>3.4737506349100597E-2</v>
      </c>
      <c r="S60" s="455">
        <f>'A4'!W61+'A4'!X61</f>
        <v>0.68513278437826775</v>
      </c>
      <c r="T60" s="455">
        <f>'A4'!AA61+'A4'!AB61</f>
        <v>4.3493771517330133</v>
      </c>
      <c r="U60" s="455"/>
    </row>
    <row r="61" spans="2:21" x14ac:dyDescent="0.2">
      <c r="B61" s="455">
        <f>'A4'!A62</f>
        <v>1984</v>
      </c>
      <c r="C61" s="455">
        <f>'A4'!B62</f>
        <v>2.5038313378702761</v>
      </c>
      <c r="D61" s="455">
        <f>'A4'!F62</f>
        <v>1.0456168678474593</v>
      </c>
      <c r="E61" s="455">
        <f>'A4'!J62</f>
        <v>0.90651757836063773</v>
      </c>
      <c r="F61" s="455">
        <f>'A4'!N62</f>
        <v>0.75595889812797279</v>
      </c>
      <c r="G61" s="455">
        <f>'A4'!R62</f>
        <v>0.38330927248596214</v>
      </c>
      <c r="H61" s="455">
        <f>'A4'!V62</f>
        <v>0.26390246915390192</v>
      </c>
      <c r="I61" s="455">
        <f>'A4'!Z62</f>
        <v>5.85913642384621</v>
      </c>
      <c r="J61" s="455"/>
      <c r="K61" s="455"/>
      <c r="L61" s="455"/>
      <c r="M61" s="455"/>
      <c r="N61" s="455">
        <f>'A4'!C62+'A4'!D62</f>
        <v>0</v>
      </c>
      <c r="O61" s="455">
        <f>'A4'!G62+'A4'!H62</f>
        <v>0.93739824306480468</v>
      </c>
      <c r="P61" s="455">
        <f>'A4'!K62+'A4'!L62</f>
        <v>2.1516353284724308</v>
      </c>
      <c r="Q61" s="455">
        <f>'A4'!O62+'A4'!P62</f>
        <v>0.66448431479812009</v>
      </c>
      <c r="R61" s="455">
        <f>'A4'!S62+'A4'!T62</f>
        <v>0.14947678475214266</v>
      </c>
      <c r="S61" s="455">
        <f>'A4'!W62+'A4'!X62</f>
        <v>0.69416097142429212</v>
      </c>
      <c r="T61" s="455">
        <f>'A4'!AA62+'A4'!AB62</f>
        <v>4.5971556425117912</v>
      </c>
      <c r="U61" s="455"/>
    </row>
    <row r="62" spans="2:21" x14ac:dyDescent="0.2">
      <c r="B62" s="455">
        <f>'A4'!A63</f>
        <v>1985</v>
      </c>
      <c r="C62" s="455">
        <f>'A4'!B63</f>
        <v>2.4448429544299839</v>
      </c>
      <c r="D62" s="455">
        <f>'A4'!F63</f>
        <v>1.0297732218927951</v>
      </c>
      <c r="E62" s="455">
        <f>'A4'!J63</f>
        <v>0.93559948601093257</v>
      </c>
      <c r="F62" s="455">
        <f>'A4'!N63</f>
        <v>0.81926158260322379</v>
      </c>
      <c r="G62" s="455">
        <f>'A4'!R63</f>
        <v>0.41299514816400218</v>
      </c>
      <c r="H62" s="455">
        <f>'A4'!V63</f>
        <v>0.28530672688015835</v>
      </c>
      <c r="I62" s="455">
        <f>'A4'!Z63</f>
        <v>5.9277791199810954</v>
      </c>
      <c r="J62" s="455"/>
      <c r="K62" s="455"/>
      <c r="L62" s="455"/>
      <c r="M62" s="455"/>
      <c r="N62" s="455">
        <f>'A4'!C63+'A4'!D63</f>
        <v>0</v>
      </c>
      <c r="O62" s="455">
        <f>'A4'!G63+'A4'!H63</f>
        <v>0.92103145664015285</v>
      </c>
      <c r="P62" s="455">
        <f>'A4'!K63+'A4'!L63</f>
        <v>2.2107634446660596</v>
      </c>
      <c r="Q62" s="455">
        <f>'A4'!O63+'A4'!P63</f>
        <v>0.66735241933117373</v>
      </c>
      <c r="R62" s="455">
        <f>'A4'!S63+'A4'!T63</f>
        <v>0.22991153019313204</v>
      </c>
      <c r="S62" s="455">
        <f>'A4'!W63+'A4'!X63</f>
        <v>0.66380656216656742</v>
      </c>
      <c r="T62" s="455">
        <f>'A4'!AA63+'A4'!AB63</f>
        <v>4.6928654129970866</v>
      </c>
      <c r="U62" s="455"/>
    </row>
    <row r="63" spans="2:21" x14ac:dyDescent="0.2">
      <c r="B63" s="455">
        <f>'A4'!A64</f>
        <v>1986</v>
      </c>
      <c r="C63" s="455">
        <f>'A4'!B64</f>
        <v>2.4993993886406125</v>
      </c>
      <c r="D63" s="455">
        <f>'A4'!F64</f>
        <v>1.0142670104241682</v>
      </c>
      <c r="E63" s="455">
        <f>'A4'!J64</f>
        <v>0.913288691837986</v>
      </c>
      <c r="F63" s="455">
        <f>'A4'!N64</f>
        <v>0.78196210045491255</v>
      </c>
      <c r="G63" s="455">
        <f>'A4'!R64</f>
        <v>0.43858062794656139</v>
      </c>
      <c r="H63" s="455">
        <f>'A4'!V64</f>
        <v>0.27577097930743144</v>
      </c>
      <c r="I63" s="455">
        <f>'A4'!Z64</f>
        <v>5.9232687986116721</v>
      </c>
      <c r="J63" s="455"/>
      <c r="K63" s="455"/>
      <c r="L63" s="455"/>
      <c r="M63" s="455"/>
      <c r="N63" s="455">
        <f>'A4'!C64+'A4'!D64</f>
        <v>0</v>
      </c>
      <c r="O63" s="455">
        <f>'A4'!G64+'A4'!H64</f>
        <v>0.96823761073004877</v>
      </c>
      <c r="P63" s="455">
        <f>'A4'!K64+'A4'!L64</f>
        <v>2.1912412137105934</v>
      </c>
      <c r="Q63" s="455">
        <f>'A4'!O64+'A4'!P64</f>
        <v>0.70045581325554529</v>
      </c>
      <c r="R63" s="455">
        <f>'A4'!S64+'A4'!T64</f>
        <v>0.25930335439169139</v>
      </c>
      <c r="S63" s="455">
        <f>'A4'!W64+'A4'!X64</f>
        <v>0.60859891043663217</v>
      </c>
      <c r="T63" s="455">
        <f>'A4'!AA64+'A4'!AB64</f>
        <v>4.7278369025245111</v>
      </c>
      <c r="U63" s="455"/>
    </row>
    <row r="64" spans="2:21" x14ac:dyDescent="0.2">
      <c r="B64" s="455">
        <f>'A4'!A65</f>
        <v>1987</v>
      </c>
      <c r="C64" s="455">
        <f>'A4'!B65</f>
        <v>2.5376348434922114</v>
      </c>
      <c r="D64" s="455">
        <f>'A4'!F65</f>
        <v>1.0166054264649831</v>
      </c>
      <c r="E64" s="455">
        <f>'A4'!J65</f>
        <v>1.0265802161594619</v>
      </c>
      <c r="F64" s="455">
        <f>'A4'!N65</f>
        <v>0.90799701460413973</v>
      </c>
      <c r="G64" s="455">
        <f>'A4'!R65</f>
        <v>0.52161298070923567</v>
      </c>
      <c r="H64" s="455">
        <f>'A4'!V65</f>
        <v>0.2657114483003436</v>
      </c>
      <c r="I64" s="455">
        <f>'A4'!Z65</f>
        <v>6.2761419297303753</v>
      </c>
      <c r="J64" s="455"/>
      <c r="K64" s="455"/>
      <c r="L64" s="455"/>
      <c r="M64" s="455"/>
      <c r="N64" s="455">
        <f>'A4'!C65+'A4'!D65</f>
        <v>0</v>
      </c>
      <c r="O64" s="455">
        <f>'A4'!G65+'A4'!H65</f>
        <v>0.98356955934502543</v>
      </c>
      <c r="P64" s="455">
        <f>'A4'!K65+'A4'!L65</f>
        <v>2.4563202027378641</v>
      </c>
      <c r="Q64" s="455">
        <f>'A4'!O65+'A4'!P65</f>
        <v>0.81108905386332053</v>
      </c>
      <c r="R64" s="455">
        <f>'A4'!S65+'A4'!T65</f>
        <v>0.34737697221778963</v>
      </c>
      <c r="S64" s="455">
        <f>'A4'!W65+'A4'!X65</f>
        <v>0.58963447574601402</v>
      </c>
      <c r="T64" s="455">
        <f>'A4'!AA65+'A4'!AB65</f>
        <v>5.1879902639100139</v>
      </c>
      <c r="U64" s="455"/>
    </row>
    <row r="65" spans="2:21" x14ac:dyDescent="0.2">
      <c r="B65" s="455">
        <f>'A4'!A66</f>
        <v>1988</v>
      </c>
      <c r="C65" s="455">
        <f>'A4'!B66</f>
        <v>2.5343812286277489</v>
      </c>
      <c r="D65" s="455">
        <f>'A4'!F66</f>
        <v>1.0234036195199314</v>
      </c>
      <c r="E65" s="455">
        <f>'A4'!J66</f>
        <v>0.9048901746699457</v>
      </c>
      <c r="F65" s="455">
        <f>'A4'!N66</f>
        <v>0.89787012314214842</v>
      </c>
      <c r="G65" s="455">
        <f>'A4'!R66</f>
        <v>0.47137973316931819</v>
      </c>
      <c r="H65" s="455">
        <f>'A4'!V66</f>
        <v>0.21891690960385315</v>
      </c>
      <c r="I65" s="455">
        <f>'A4'!Z66</f>
        <v>6.0508417887329458</v>
      </c>
      <c r="J65" s="455"/>
      <c r="K65" s="455"/>
      <c r="L65" s="455"/>
      <c r="M65" s="455"/>
      <c r="N65" s="455">
        <f>'A4'!C66+'A4'!D66</f>
        <v>0</v>
      </c>
      <c r="O65" s="455">
        <f>'A4'!G66+'A4'!H66</f>
        <v>0.96871644106455879</v>
      </c>
      <c r="P65" s="455">
        <f>'A4'!K66+'A4'!L66</f>
        <v>2.1545625764503606</v>
      </c>
      <c r="Q65" s="455">
        <f>'A4'!O66+'A4'!P66</f>
        <v>0.75802381766466909</v>
      </c>
      <c r="R65" s="455">
        <f>'A4'!S66+'A4'!T66</f>
        <v>0.25167752081095141</v>
      </c>
      <c r="S65" s="455">
        <f>'A4'!W66+'A4'!X66</f>
        <v>0.56290817816076411</v>
      </c>
      <c r="T65" s="455">
        <f>'A4'!AA66+'A4'!AB66</f>
        <v>4.6958885341513037</v>
      </c>
      <c r="U65" s="455"/>
    </row>
    <row r="66" spans="2:21" x14ac:dyDescent="0.2">
      <c r="B66" s="455">
        <f>'A4'!A67</f>
        <v>1989</v>
      </c>
      <c r="C66" s="455">
        <f>'A4'!B67</f>
        <v>2.6057767654604169</v>
      </c>
      <c r="D66" s="455">
        <f>'A4'!F67</f>
        <v>0.99937506817343491</v>
      </c>
      <c r="E66" s="455">
        <f>'A4'!J67</f>
        <v>0.99382913806747442</v>
      </c>
      <c r="F66" s="455">
        <f>'A4'!N67</f>
        <v>0.83611151752809731</v>
      </c>
      <c r="G66" s="455">
        <f>'A4'!R67</f>
        <v>0.46961141537822643</v>
      </c>
      <c r="H66" s="455">
        <f>'A4'!V67</f>
        <v>0.21709287178421321</v>
      </c>
      <c r="I66" s="455">
        <f>'A4'!Z67</f>
        <v>6.1217967763918626</v>
      </c>
      <c r="J66" s="455"/>
      <c r="K66" s="455"/>
      <c r="L66" s="455"/>
      <c r="M66" s="455"/>
      <c r="N66" s="455">
        <f>'A4'!C67+'A4'!D67</f>
        <v>0</v>
      </c>
      <c r="O66" s="455">
        <f>'A4'!G67+'A4'!H67</f>
        <v>0.94548229592416488</v>
      </c>
      <c r="P66" s="455">
        <f>'A4'!K67+'A4'!L67</f>
        <v>2.3104152062860961</v>
      </c>
      <c r="Q66" s="455">
        <f>'A4'!O67+'A4'!P67</f>
        <v>0.68330026071639183</v>
      </c>
      <c r="R66" s="455">
        <f>'A4'!S67+'A4'!T67</f>
        <v>0.22199016968901114</v>
      </c>
      <c r="S66" s="455">
        <f>'A4'!W67+'A4'!X67</f>
        <v>0.53700069721703947</v>
      </c>
      <c r="T66" s="455">
        <f>'A4'!AA67+'A4'!AB67</f>
        <v>4.6981886298327025</v>
      </c>
      <c r="U66" s="455"/>
    </row>
    <row r="67" spans="2:21" x14ac:dyDescent="0.2">
      <c r="B67" s="455">
        <f>'A4'!A68</f>
        <v>1990</v>
      </c>
      <c r="C67" s="455">
        <f>'A4'!B68</f>
        <v>2.7335771657161803</v>
      </c>
      <c r="D67" s="455">
        <f>'A4'!F68</f>
        <v>0.99453106274048353</v>
      </c>
      <c r="E67" s="455">
        <f>'A4'!J68</f>
        <v>0.98109350592567968</v>
      </c>
      <c r="F67" s="455">
        <f>'A4'!N68</f>
        <v>0.70065642587139576</v>
      </c>
      <c r="G67" s="455">
        <f>'A4'!R68</f>
        <v>0.44053431400531684</v>
      </c>
      <c r="H67" s="455">
        <f>'A4'!V68</f>
        <v>0.24678537524920274</v>
      </c>
      <c r="I67" s="455">
        <f>'A4'!Z68</f>
        <v>6.0971778495082596</v>
      </c>
      <c r="J67" s="455"/>
      <c r="K67" s="455"/>
      <c r="L67" s="455"/>
      <c r="M67" s="455"/>
      <c r="N67" s="455">
        <f>'A4'!C68+'A4'!D68</f>
        <v>0</v>
      </c>
      <c r="O67" s="455">
        <f>'A4'!G68+'A4'!H68</f>
        <v>0.93131605782236526</v>
      </c>
      <c r="P67" s="455">
        <f>'A4'!K68+'A4'!L68</f>
        <v>2.1508573209119586</v>
      </c>
      <c r="Q67" s="455">
        <f>'A4'!O68+'A4'!P68</f>
        <v>0.53205746585345393</v>
      </c>
      <c r="R67" s="455">
        <f>'A4'!S68+'A4'!T68</f>
        <v>0.16091561854125186</v>
      </c>
      <c r="S67" s="455">
        <f>'A4'!W68+'A4'!X68</f>
        <v>0.58980939218770667</v>
      </c>
      <c r="T67" s="455">
        <f>'A4'!AA68+'A4'!AB68</f>
        <v>4.3649558553167358</v>
      </c>
      <c r="U67" s="455"/>
    </row>
    <row r="68" spans="2:21" x14ac:dyDescent="0.2">
      <c r="B68" s="455">
        <f>'A4'!A69</f>
        <v>1991</v>
      </c>
      <c r="C68" s="455">
        <f>'A4'!B69</f>
        <v>2.969767761069904</v>
      </c>
      <c r="D68" s="455">
        <f>'A4'!F69</f>
        <v>0.94410440573744658</v>
      </c>
      <c r="E68" s="455">
        <f>'A4'!J69</f>
        <v>1.0692439613134708</v>
      </c>
      <c r="F68" s="455">
        <f>'A4'!N69</f>
        <v>0.71755515150701854</v>
      </c>
      <c r="G68" s="455">
        <f>'A4'!R69</f>
        <v>0.41025251327804446</v>
      </c>
      <c r="H68" s="455">
        <f>'A4'!V69</f>
        <v>0.22328372161631529</v>
      </c>
      <c r="I68" s="455">
        <f>'A4'!Z69</f>
        <v>6.3342075145222001</v>
      </c>
      <c r="J68" s="455"/>
      <c r="K68" s="455"/>
      <c r="L68" s="455"/>
      <c r="M68" s="455"/>
      <c r="N68" s="455">
        <f>'A4'!C69+'A4'!D69</f>
        <v>0</v>
      </c>
      <c r="O68" s="455">
        <f>'A4'!G69+'A4'!H69</f>
        <v>0.89893095266182932</v>
      </c>
      <c r="P68" s="455">
        <f>'A4'!K69+'A4'!L69</f>
        <v>2.0244090076972441</v>
      </c>
      <c r="Q68" s="455">
        <f>'A4'!O69+'A4'!P69</f>
        <v>0.66516422650687579</v>
      </c>
      <c r="R68" s="455">
        <f>'A4'!S69+'A4'!T69</f>
        <v>8.844636942550485E-2</v>
      </c>
      <c r="S68" s="455">
        <f>'A4'!W69+'A4'!X69</f>
        <v>0.69909098132128211</v>
      </c>
      <c r="T68" s="455">
        <f>'A4'!AA69+'A4'!AB69</f>
        <v>4.3760415376127373</v>
      </c>
      <c r="U68" s="455"/>
    </row>
    <row r="69" spans="2:21" x14ac:dyDescent="0.2">
      <c r="B69" s="455">
        <f>'A4'!A70</f>
        <v>1992</v>
      </c>
      <c r="C69" s="455">
        <f>'A4'!B70</f>
        <v>3.1518239283011735</v>
      </c>
      <c r="D69" s="455">
        <f>'A4'!F70</f>
        <v>0.89886251388266936</v>
      </c>
      <c r="E69" s="455">
        <f>'A4'!J70</f>
        <v>1.2201390065501245</v>
      </c>
      <c r="F69" s="455">
        <f>'A4'!N70</f>
        <v>0.78259092054063628</v>
      </c>
      <c r="G69" s="455">
        <f>'A4'!R70</f>
        <v>0.38654499367431872</v>
      </c>
      <c r="H69" s="455">
        <f>'A4'!V70</f>
        <v>0.24111802023596543</v>
      </c>
      <c r="I69" s="455">
        <f>'A4'!Z70</f>
        <v>6.6810793831848878</v>
      </c>
      <c r="J69" s="455"/>
      <c r="K69" s="455"/>
      <c r="L69" s="455"/>
      <c r="M69" s="455"/>
      <c r="N69" s="455">
        <f>'A4'!C70+'A4'!D70</f>
        <v>0</v>
      </c>
      <c r="O69" s="455">
        <f>'A4'!G70+'A4'!H70</f>
        <v>0.86076811705461442</v>
      </c>
      <c r="P69" s="455">
        <f>'A4'!K70+'A4'!L70</f>
        <v>2.0304543907591635</v>
      </c>
      <c r="Q69" s="455">
        <f>'A4'!O70+'A4'!P70</f>
        <v>0.77984819690538809</v>
      </c>
      <c r="R69" s="455">
        <f>'A4'!S70+'A4'!T70</f>
        <v>6.3102950047645531E-2</v>
      </c>
      <c r="S69" s="455">
        <f>'A4'!W70+'A4'!X70</f>
        <v>0.78139898273193409</v>
      </c>
      <c r="T69" s="455">
        <f>'A4'!AA70+'A4'!AB70</f>
        <v>4.5155726374987459</v>
      </c>
      <c r="U69" s="455"/>
    </row>
    <row r="70" spans="2:21" x14ac:dyDescent="0.2">
      <c r="B70" s="455">
        <f>'A4'!A71</f>
        <v>1993</v>
      </c>
      <c r="C70" s="455">
        <f>'A4'!B71</f>
        <v>3.0995094329270478</v>
      </c>
      <c r="D70" s="455">
        <f>'A4'!F71</f>
        <v>0.92124656809224914</v>
      </c>
      <c r="E70" s="455">
        <f>'A4'!J71</f>
        <v>1.2794255671246506</v>
      </c>
      <c r="F70" s="455">
        <f>'A4'!N71</f>
        <v>0.81762980002690733</v>
      </c>
      <c r="G70" s="455">
        <f>'A4'!R71</f>
        <v>0.37915059836335807</v>
      </c>
      <c r="H70" s="455">
        <f>'A4'!V71</f>
        <v>0.23220198718109258</v>
      </c>
      <c r="I70" s="455">
        <f>'A4'!Z71</f>
        <v>6.7291639537153074</v>
      </c>
      <c r="J70" s="455"/>
      <c r="K70" s="455"/>
      <c r="L70" s="455"/>
      <c r="M70" s="455"/>
      <c r="N70" s="455">
        <f>'A4'!C71+'A4'!D71</f>
        <v>0</v>
      </c>
      <c r="O70" s="455">
        <f>'A4'!G71+'A4'!H71</f>
        <v>0.89615558872545309</v>
      </c>
      <c r="P70" s="455">
        <f>'A4'!K71+'A4'!L71</f>
        <v>2.0895302743980415</v>
      </c>
      <c r="Q70" s="455">
        <f>'A4'!O71+'A4'!P71</f>
        <v>0.72803244789662502</v>
      </c>
      <c r="R70" s="455">
        <f>'A4'!S71+'A4'!T71</f>
        <v>6.0149708628657629E-2</v>
      </c>
      <c r="S70" s="455">
        <f>'A4'!W71+'A4'!X71</f>
        <v>0.78312763477337588</v>
      </c>
      <c r="T70" s="455">
        <f>'A4'!AA71+'A4'!AB71</f>
        <v>4.5569956544221535</v>
      </c>
      <c r="U70" s="455"/>
    </row>
    <row r="71" spans="2:21" x14ac:dyDescent="0.2">
      <c r="B71" s="455">
        <f>'A4'!A72</f>
        <v>1994</v>
      </c>
      <c r="C71" s="455">
        <f>'A4'!B72</f>
        <v>3.0037396494463837</v>
      </c>
      <c r="D71" s="455">
        <f>'A4'!F72</f>
        <v>0.94471963410608906</v>
      </c>
      <c r="E71" s="455">
        <f>'A4'!J72</f>
        <v>1.2881810513388465</v>
      </c>
      <c r="F71" s="455">
        <f>'A4'!N72</f>
        <v>0.95721189312902366</v>
      </c>
      <c r="G71" s="455">
        <f>'A4'!R72</f>
        <v>0.38363969039937001</v>
      </c>
      <c r="H71" s="455">
        <f>'A4'!V72</f>
        <v>0.2224254921435857</v>
      </c>
      <c r="I71" s="455">
        <f>'A4'!Z72</f>
        <v>6.7999174105632996</v>
      </c>
      <c r="J71" s="455"/>
      <c r="K71" s="455"/>
      <c r="L71" s="455"/>
      <c r="M71" s="455"/>
      <c r="N71" s="455">
        <f>'A4'!C72+'A4'!D72</f>
        <v>0</v>
      </c>
      <c r="O71" s="455">
        <f>'A4'!G72+'A4'!H72</f>
        <v>0.90671363914080805</v>
      </c>
      <c r="P71" s="455">
        <f>'A4'!K72+'A4'!L72</f>
        <v>2.1379449351636928</v>
      </c>
      <c r="Q71" s="455">
        <f>'A4'!O72+'A4'!P72</f>
        <v>0.85352054800426436</v>
      </c>
      <c r="R71" s="455">
        <f>'A4'!S72+'A4'!T72</f>
        <v>6.1379519769150279E-2</v>
      </c>
      <c r="S71" s="455">
        <f>'A4'!W72+'A4'!X72</f>
        <v>0.76628464569261812</v>
      </c>
      <c r="T71" s="455">
        <f>'A4'!AA72+'A4'!AB72</f>
        <v>4.7258432877705321</v>
      </c>
      <c r="U71" s="455"/>
    </row>
    <row r="72" spans="2:21" x14ac:dyDescent="0.2">
      <c r="B72" s="455">
        <f>'A4'!A73</f>
        <v>1995</v>
      </c>
      <c r="C72" s="455">
        <f>'A4'!B73</f>
        <v>2.7588943868524258</v>
      </c>
      <c r="D72" s="455">
        <f>'A4'!F73</f>
        <v>0.94329557672831466</v>
      </c>
      <c r="E72" s="455">
        <f>'A4'!J73</f>
        <v>1.2426848367896026</v>
      </c>
      <c r="F72" s="455">
        <f>'A4'!N73</f>
        <v>0.80110474972809109</v>
      </c>
      <c r="G72" s="455">
        <f>'A4'!R73</f>
        <v>0.38492593030774208</v>
      </c>
      <c r="H72" s="455">
        <f>'A4'!V73</f>
        <v>0.19331626988973002</v>
      </c>
      <c r="I72" s="455">
        <f>'A4'!Z73</f>
        <v>6.3242217502959068</v>
      </c>
      <c r="J72" s="455"/>
      <c r="K72" s="455"/>
      <c r="L72" s="455"/>
      <c r="M72" s="455"/>
      <c r="N72" s="455">
        <f>'A4'!C73+'A4'!D73</f>
        <v>0</v>
      </c>
      <c r="O72" s="455">
        <f>'A4'!G73+'A4'!H73</f>
        <v>0.92134159612517141</v>
      </c>
      <c r="P72" s="455">
        <f>'A4'!K73+'A4'!L73</f>
        <v>2.0002504776054275</v>
      </c>
      <c r="Q72" s="455">
        <f>'A4'!O73+'A4'!P73</f>
        <v>0.67774970746158303</v>
      </c>
      <c r="R72" s="455">
        <f>'A4'!S73+'A4'!T73</f>
        <v>7.1642580999427302E-2</v>
      </c>
      <c r="S72" s="455">
        <f>'A4'!W73+'A4'!X73</f>
        <v>0.68601925951789766</v>
      </c>
      <c r="T72" s="455">
        <f>'A4'!AA73+'A4'!AB73</f>
        <v>4.3570036217095067</v>
      </c>
      <c r="U72" s="455"/>
    </row>
    <row r="73" spans="2:21" x14ac:dyDescent="0.2">
      <c r="B73" s="455">
        <f>'A4'!A74</f>
        <v>1996</v>
      </c>
      <c r="C73" s="455">
        <f>'A4'!B74</f>
        <v>2.4234092599580492</v>
      </c>
      <c r="D73" s="455">
        <f>'A4'!F74</f>
        <v>0.91041192816147876</v>
      </c>
      <c r="E73" s="455">
        <f>'A4'!J74</f>
        <v>1.2495352145035867</v>
      </c>
      <c r="F73" s="455">
        <f>'A4'!N74</f>
        <v>0.86667689421771388</v>
      </c>
      <c r="G73" s="455">
        <f>'A4'!R74</f>
        <v>0.30864992945474801</v>
      </c>
      <c r="H73" s="455">
        <f>'A4'!V74</f>
        <v>0.21898021819467237</v>
      </c>
      <c r="I73" s="455">
        <f>'A4'!Z74</f>
        <v>5.9776634444902488</v>
      </c>
      <c r="J73" s="455"/>
      <c r="K73" s="455"/>
      <c r="L73" s="455"/>
      <c r="M73" s="455"/>
      <c r="N73" s="455">
        <f>'A4'!C74+'A4'!D74</f>
        <v>0</v>
      </c>
      <c r="O73" s="455">
        <f>'A4'!G74+'A4'!H74</f>
        <v>0.88430323655783127</v>
      </c>
      <c r="P73" s="455">
        <f>'A4'!K74+'A4'!L74</f>
        <v>1.9520869223248614</v>
      </c>
      <c r="Q73" s="455">
        <f>'A4'!O74+'A4'!P74</f>
        <v>0.69331457240799566</v>
      </c>
      <c r="R73" s="455">
        <f>'A4'!S74+'A4'!T74</f>
        <v>6.6030873296356624E-2</v>
      </c>
      <c r="S73" s="455">
        <f>'A4'!W74+'A4'!X74</f>
        <v>0.6495897695320495</v>
      </c>
      <c r="T73" s="455">
        <f>'A4'!AA74+'A4'!AB74</f>
        <v>4.2453253741190933</v>
      </c>
      <c r="U73" s="455"/>
    </row>
    <row r="74" spans="2:21" x14ac:dyDescent="0.2">
      <c r="B74" s="455">
        <f>'A4'!A75</f>
        <v>1997</v>
      </c>
      <c r="C74" s="455">
        <f>'A4'!B75</f>
        <v>2.2799125551927042</v>
      </c>
      <c r="D74" s="455">
        <f>'A4'!F75</f>
        <v>0.89117909831892794</v>
      </c>
      <c r="E74" s="455">
        <f>'A4'!J75</f>
        <v>1.2805603356253188</v>
      </c>
      <c r="F74" s="455">
        <f>'A4'!N75</f>
        <v>0.91469903532229135</v>
      </c>
      <c r="G74" s="455">
        <f>'A4'!R75</f>
        <v>0.26726789464752837</v>
      </c>
      <c r="H74" s="455">
        <f>'A4'!V75</f>
        <v>0.18672565470348512</v>
      </c>
      <c r="I74" s="455">
        <f>'A4'!Z75</f>
        <v>5.8203445738102548</v>
      </c>
      <c r="J74" s="455"/>
      <c r="K74" s="455"/>
      <c r="L74" s="455"/>
      <c r="M74" s="455"/>
      <c r="N74" s="455">
        <f>'A4'!C75+'A4'!D75</f>
        <v>0</v>
      </c>
      <c r="O74" s="455">
        <f>'A4'!G75+'A4'!H75</f>
        <v>0.86813900139905975</v>
      </c>
      <c r="P74" s="455">
        <f>'A4'!K75+'A4'!L75</f>
        <v>1.8146553641842793</v>
      </c>
      <c r="Q74" s="455">
        <f>'A4'!O75+'A4'!P75</f>
        <v>0.58666274249597417</v>
      </c>
      <c r="R74" s="455">
        <f>'A4'!S75+'A4'!T75</f>
        <v>6.368032188200759E-2</v>
      </c>
      <c r="S74" s="455">
        <f>'A4'!W75+'A4'!X75</f>
        <v>0.71949317481904707</v>
      </c>
      <c r="T74" s="455">
        <f>'A4'!AA75+'A4'!AB75</f>
        <v>4.0526306047803677</v>
      </c>
      <c r="U74" s="455"/>
    </row>
    <row r="75" spans="2:21" x14ac:dyDescent="0.2">
      <c r="B75" s="455">
        <f>'A4'!A76</f>
        <v>1998</v>
      </c>
      <c r="C75" s="455">
        <f>'A4'!B76</f>
        <v>2.1318937577902388</v>
      </c>
      <c r="D75" s="455">
        <f>'A4'!F76</f>
        <v>0.87124326256115769</v>
      </c>
      <c r="E75" s="455">
        <f>'A4'!J76</f>
        <v>1.4252448337473642</v>
      </c>
      <c r="F75" s="455">
        <f>'A4'!N76</f>
        <v>0.9133393869327483</v>
      </c>
      <c r="G75" s="455">
        <f>'A4'!R76</f>
        <v>0.2738998068668923</v>
      </c>
      <c r="H75" s="455">
        <f>'A4'!V76</f>
        <v>0.16982470958083956</v>
      </c>
      <c r="I75" s="455">
        <f>'A4'!Z76</f>
        <v>5.7854457574792413</v>
      </c>
      <c r="J75" s="455"/>
      <c r="K75" s="455"/>
      <c r="L75" s="455"/>
      <c r="M75" s="455"/>
      <c r="N75" s="455">
        <f>'A4'!C76+'A4'!D76</f>
        <v>0</v>
      </c>
      <c r="O75" s="455">
        <f>'A4'!G76+'A4'!H76</f>
        <v>0.85641146965125692</v>
      </c>
      <c r="P75" s="455">
        <f>'A4'!K76+'A4'!L76</f>
        <v>1.9051099762455292</v>
      </c>
      <c r="Q75" s="455">
        <f>'A4'!O76+'A4'!P76</f>
        <v>0.62875564604750378</v>
      </c>
      <c r="R75" s="455">
        <f>'A4'!S76+'A4'!T76</f>
        <v>8.0194658260445528E-2</v>
      </c>
      <c r="S75" s="455">
        <f>'A4'!W76+'A4'!X76</f>
        <v>0.85871083759435429</v>
      </c>
      <c r="T75" s="455">
        <f>'A4'!AA76+'A4'!AB76</f>
        <v>4.3291825877990888</v>
      </c>
      <c r="U75" s="455"/>
    </row>
    <row r="76" spans="2:21" x14ac:dyDescent="0.2">
      <c r="B76" s="455">
        <f>'A4'!A77</f>
        <v>1999</v>
      </c>
      <c r="C76" s="455">
        <f>'A4'!B77</f>
        <v>2.1333252055176324</v>
      </c>
      <c r="D76" s="455">
        <f>'A4'!F77</f>
        <v>0.86396310051469494</v>
      </c>
      <c r="E76" s="455">
        <f>'A4'!J77</f>
        <v>1.4303708612325297</v>
      </c>
      <c r="F76" s="455">
        <f>'A4'!N77</f>
        <v>0.82513416153062558</v>
      </c>
      <c r="G76" s="455">
        <f>'A4'!R77</f>
        <v>0.33979415132156243</v>
      </c>
      <c r="H76" s="455">
        <f>'A4'!V77</f>
        <v>0.1575189628757602</v>
      </c>
      <c r="I76" s="455">
        <f>'A4'!Z77</f>
        <v>5.7501064429928057</v>
      </c>
      <c r="J76" s="455"/>
      <c r="K76" s="455"/>
      <c r="L76" s="455"/>
      <c r="M76" s="455"/>
      <c r="N76" s="455">
        <f>'A4'!C77+'A4'!D77</f>
        <v>0</v>
      </c>
      <c r="O76" s="455">
        <f>'A4'!G77+'A4'!H77</f>
        <v>0.85546259724227169</v>
      </c>
      <c r="P76" s="455">
        <f>'A4'!K77+'A4'!L77</f>
        <v>2.0263156817778496</v>
      </c>
      <c r="Q76" s="455">
        <f>'A4'!O77+'A4'!P77</f>
        <v>0.54270702837836249</v>
      </c>
      <c r="R76" s="455">
        <f>'A4'!S77+'A4'!T77</f>
        <v>0.13539223976155532</v>
      </c>
      <c r="S76" s="455">
        <f>'A4'!W77+'A4'!X77</f>
        <v>0.71248599893373465</v>
      </c>
      <c r="T76" s="455">
        <f>'A4'!AA77+'A4'!AB77</f>
        <v>4.2723635460937741</v>
      </c>
      <c r="U76" s="455"/>
    </row>
    <row r="77" spans="2:21" x14ac:dyDescent="0.2">
      <c r="B77" s="455">
        <f>'A4'!A78</f>
        <v>2000</v>
      </c>
      <c r="C77" s="455">
        <f>'A4'!B78</f>
        <v>2.0678969233935138</v>
      </c>
      <c r="D77" s="455">
        <f>'A4'!F78</f>
        <v>0.90041043110021657</v>
      </c>
      <c r="E77" s="455">
        <f>'A4'!J78</f>
        <v>1.4365501245223151</v>
      </c>
      <c r="F77" s="455">
        <f>'A4'!N78</f>
        <v>0.86953299562650377</v>
      </c>
      <c r="G77" s="455">
        <f>'A4'!R78</f>
        <v>0.33838152756568513</v>
      </c>
      <c r="H77" s="455">
        <f>'A4'!V78</f>
        <v>0.15602480097594743</v>
      </c>
      <c r="I77" s="455">
        <f>'A4'!Z78</f>
        <v>5.7687968031841823</v>
      </c>
      <c r="J77" s="455"/>
      <c r="K77" s="455"/>
      <c r="L77" s="455"/>
      <c r="M77" s="455"/>
      <c r="N77" s="455">
        <f>'A4'!C78+'A4'!D78</f>
        <v>0</v>
      </c>
      <c r="O77" s="455">
        <f>'A4'!G78+'A4'!H78</f>
        <v>0.8726912996240187</v>
      </c>
      <c r="P77" s="455">
        <f>'A4'!K78+'A4'!L78</f>
        <v>2.2230654155365532</v>
      </c>
      <c r="Q77" s="455">
        <f>'A4'!O78+'A4'!P78</f>
        <v>0.50320005040245075</v>
      </c>
      <c r="R77" s="455">
        <f>'A4'!S78+'A4'!T78</f>
        <v>0.13041125011445048</v>
      </c>
      <c r="S77" s="455">
        <f>'A4'!W78+'A4'!X78</f>
        <v>0.72266268793509947</v>
      </c>
      <c r="T77" s="455">
        <f>'A4'!AA78+'A4'!AB78</f>
        <v>4.4520307036125732</v>
      </c>
      <c r="U77" s="455"/>
    </row>
    <row r="78" spans="2:21" x14ac:dyDescent="0.2">
      <c r="B78" s="455">
        <f>'A4'!A79</f>
        <v>2001</v>
      </c>
      <c r="C78" s="455">
        <f>'A4'!B79</f>
        <v>2.0385634268069501</v>
      </c>
      <c r="D78" s="455">
        <f>'A4'!F79</f>
        <v>0.88278088639210539</v>
      </c>
      <c r="E78" s="455">
        <f>'A4'!J79</f>
        <v>1.4387847689403686</v>
      </c>
      <c r="F78" s="455">
        <f>'A4'!N79</f>
        <v>0.8264689444001454</v>
      </c>
      <c r="G78" s="455">
        <f>'A4'!R79</f>
        <v>0.32354597374447136</v>
      </c>
      <c r="H78" s="455">
        <f>'A4'!V79</f>
        <v>0.15912066763328458</v>
      </c>
      <c r="I78" s="455">
        <f>'A4'!Z79</f>
        <v>5.6692646679173251</v>
      </c>
      <c r="J78" s="455"/>
      <c r="K78" s="455"/>
      <c r="L78" s="455"/>
      <c r="M78" s="455"/>
      <c r="N78" s="455">
        <f>'A4'!C79+'A4'!D79</f>
        <v>0</v>
      </c>
      <c r="O78" s="455">
        <f>'A4'!G79+'A4'!H79</f>
        <v>0.83887065019494589</v>
      </c>
      <c r="P78" s="455">
        <f>'A4'!K79+'A4'!L79</f>
        <v>2.4689826171534222</v>
      </c>
      <c r="Q78" s="455">
        <f>'A4'!O79+'A4'!P79</f>
        <v>0.48637391143217668</v>
      </c>
      <c r="R78" s="455">
        <f>'A4'!S79+'A4'!T79</f>
        <v>0.12557927399310592</v>
      </c>
      <c r="S78" s="455">
        <f>'A4'!W79+'A4'!X79</f>
        <v>0.56959830796190292</v>
      </c>
      <c r="T78" s="455">
        <f>'A4'!AA79+'A4'!AB79</f>
        <v>4.4894047607355541</v>
      </c>
      <c r="U78" s="455"/>
    </row>
    <row r="79" spans="2:21" x14ac:dyDescent="0.2">
      <c r="B79" s="455">
        <f>'A4'!A80</f>
        <v>2002</v>
      </c>
      <c r="C79" s="455">
        <f>'A4'!B80</f>
        <v>2.0984014849598123</v>
      </c>
      <c r="D79" s="455">
        <f>'A4'!F80</f>
        <v>0.79162701404947766</v>
      </c>
      <c r="E79" s="455">
        <f>'A4'!J80</f>
        <v>1.0883574878260056</v>
      </c>
      <c r="F79" s="455">
        <f>'A4'!N80</f>
        <v>0.68361364601655483</v>
      </c>
      <c r="G79" s="455">
        <f>'A4'!R80</f>
        <v>0.31916523609153152</v>
      </c>
      <c r="H79" s="455">
        <f>'A4'!V80</f>
        <v>0.161753203675749</v>
      </c>
      <c r="I79" s="455">
        <f>'A4'!Z80</f>
        <v>5.142918072619131</v>
      </c>
      <c r="J79" s="455"/>
      <c r="K79" s="455"/>
      <c r="L79" s="455"/>
      <c r="M79" s="455"/>
      <c r="N79" s="455">
        <f>'A4'!C80+'A4'!D80</f>
        <v>0</v>
      </c>
      <c r="O79" s="455">
        <f>'A4'!G80+'A4'!H80</f>
        <v>0.77830242870412181</v>
      </c>
      <c r="P79" s="455">
        <f>'A4'!K80+'A4'!L80</f>
        <v>1.9925956993965326</v>
      </c>
      <c r="Q79" s="455">
        <f>'A4'!O80+'A4'!P80</f>
        <v>0.3553594362164374</v>
      </c>
      <c r="R79" s="455">
        <f>'A4'!S80+'A4'!T80</f>
        <v>0.11718601908695686</v>
      </c>
      <c r="S79" s="455">
        <f>'A4'!W80+'A4'!X80</f>
        <v>0.56379929045339505</v>
      </c>
      <c r="T79" s="455">
        <f>'A4'!AA80+'A4'!AB80</f>
        <v>3.8072428738574438</v>
      </c>
      <c r="U79" s="455"/>
    </row>
    <row r="80" spans="2:21" x14ac:dyDescent="0.2">
      <c r="B80" s="455">
        <f>'A4'!A81</f>
        <v>2003</v>
      </c>
      <c r="C80" s="455">
        <f>'A4'!B81</f>
        <v>2.4239838198111796</v>
      </c>
      <c r="D80" s="455">
        <f>'A4'!F81</f>
        <v>0.83784483016245481</v>
      </c>
      <c r="E80" s="455">
        <f>'A4'!J81</f>
        <v>1.0845210069186171</v>
      </c>
      <c r="F80" s="455">
        <f>'A4'!N81</f>
        <v>0.66944867183150214</v>
      </c>
      <c r="G80" s="455">
        <f>'A4'!R81</f>
        <v>0.36114644123177769</v>
      </c>
      <c r="H80" s="455">
        <f>'A4'!V81</f>
        <v>0.19674512064498337</v>
      </c>
      <c r="I80" s="455">
        <f>'A4'!Z81</f>
        <v>5.573689890600515</v>
      </c>
      <c r="J80" s="455"/>
      <c r="K80" s="455"/>
      <c r="L80" s="455"/>
      <c r="M80" s="455"/>
      <c r="N80" s="455">
        <f>'A4'!C81+'A4'!D81</f>
        <v>0</v>
      </c>
      <c r="O80" s="455">
        <f>'A4'!G81+'A4'!H81</f>
        <v>0.80461949303475722</v>
      </c>
      <c r="P80" s="455">
        <f>'A4'!K81+'A4'!L81</f>
        <v>1.8561901291813516</v>
      </c>
      <c r="Q80" s="455">
        <f>'A4'!O81+'A4'!P81</f>
        <v>0.36060970893929878</v>
      </c>
      <c r="R80" s="455">
        <f>'A4'!S81+'A4'!T81</f>
        <v>0.12771009117141835</v>
      </c>
      <c r="S80" s="455">
        <f>'A4'!W81+'A4'!X81</f>
        <v>0.59404296659419764</v>
      </c>
      <c r="T80" s="455">
        <f>'A4'!AA81+'A4'!AB81</f>
        <v>3.7431723889210229</v>
      </c>
      <c r="U80" s="455"/>
    </row>
    <row r="81" spans="2:21" x14ac:dyDescent="0.2">
      <c r="B81" s="455">
        <f>'A4'!A82</f>
        <v>2004</v>
      </c>
      <c r="C81" s="455">
        <f>'A4'!B82</f>
        <v>2.7043741173207727</v>
      </c>
      <c r="D81" s="455">
        <f>'A4'!F82</f>
        <v>0.92418950080395379</v>
      </c>
      <c r="E81" s="455">
        <f>'A4'!J82</f>
        <v>1.3101171568057186</v>
      </c>
      <c r="F81" s="455">
        <f>'A4'!N82</f>
        <v>0.78411426663627959</v>
      </c>
      <c r="G81" s="455">
        <f>'A4'!R82</f>
        <v>0.48914859296245572</v>
      </c>
      <c r="H81" s="455">
        <f>'A4'!V82</f>
        <v>0.21618031439152699</v>
      </c>
      <c r="I81" s="455">
        <f>'A4'!Z82</f>
        <v>6.4281239489207067</v>
      </c>
      <c r="J81" s="455"/>
      <c r="K81" s="455"/>
      <c r="L81" s="455"/>
      <c r="M81" s="455"/>
      <c r="N81" s="455">
        <f>'A4'!C82+'A4'!D82</f>
        <v>0</v>
      </c>
      <c r="O81" s="455">
        <f>'A4'!G82+'A4'!H82</f>
        <v>0.91518972126060449</v>
      </c>
      <c r="P81" s="455">
        <f>'A4'!K82+'A4'!L82</f>
        <v>2.1644588438926315</v>
      </c>
      <c r="Q81" s="455">
        <f>'A4'!O82+'A4'!P82</f>
        <v>0.38387975764125187</v>
      </c>
      <c r="R81" s="455">
        <f>'A4'!S82+'A4'!T82</f>
        <v>0.17042423657388067</v>
      </c>
      <c r="S81" s="455">
        <f>'A4'!W82+'A4'!X82</f>
        <v>0.62454618089453995</v>
      </c>
      <c r="T81" s="455">
        <f>'A4'!AA82+'A4'!AB82</f>
        <v>4.2584987402629091</v>
      </c>
      <c r="U81" s="455"/>
    </row>
    <row r="82" spans="2:21" x14ac:dyDescent="0.2">
      <c r="B82" s="455">
        <f>'A4'!A83</f>
        <v>2005</v>
      </c>
      <c r="C82" s="455">
        <f>'A4'!B83</f>
        <v>2.5031620665887697</v>
      </c>
      <c r="D82" s="455">
        <f>'A4'!F83</f>
        <v>0.91763810482591612</v>
      </c>
      <c r="E82" s="455">
        <f>'A4'!J83</f>
        <v>1.4219237191316301</v>
      </c>
      <c r="F82" s="455">
        <f>'A4'!N83</f>
        <v>0.91948600615255038</v>
      </c>
      <c r="G82" s="455">
        <f>'A4'!R83</f>
        <v>0.61370123750468686</v>
      </c>
      <c r="H82" s="455">
        <f>'A4'!V83</f>
        <v>0.20638484571777566</v>
      </c>
      <c r="I82" s="455">
        <f>'A4'!Z83</f>
        <v>6.5822959799213292</v>
      </c>
      <c r="J82" s="455"/>
      <c r="K82" s="455"/>
      <c r="L82" s="455"/>
      <c r="M82" s="455"/>
      <c r="N82" s="455">
        <f>'A4'!C83+'A4'!D83</f>
        <v>0</v>
      </c>
      <c r="O82" s="455">
        <f>'A4'!G83+'A4'!H83</f>
        <v>0.89988423041668975</v>
      </c>
      <c r="P82" s="455">
        <f>'A4'!K83+'A4'!L83</f>
        <v>2.3197146984993573</v>
      </c>
      <c r="Q82" s="455">
        <f>'A4'!O83+'A4'!P83</f>
        <v>0.47101832780533603</v>
      </c>
      <c r="R82" s="455">
        <f>'A4'!S83+'A4'!T83</f>
        <v>0.28596404339149634</v>
      </c>
      <c r="S82" s="455">
        <f>'A4'!W83+'A4'!X83</f>
        <v>0.6377743837982528</v>
      </c>
      <c r="T82" s="455">
        <f>'A4'!AA83+'A4'!AB83</f>
        <v>4.6143556839111328</v>
      </c>
      <c r="U82" s="455"/>
    </row>
    <row r="83" spans="2:21" x14ac:dyDescent="0.2">
      <c r="B83" s="455">
        <f>'A4'!A84</f>
        <v>2006</v>
      </c>
      <c r="C83" s="455">
        <f>'A4'!B84</f>
        <v>2.5026703782660293</v>
      </c>
      <c r="D83" s="455">
        <f>'A4'!F84</f>
        <v>0.84961537394165954</v>
      </c>
      <c r="E83" s="455">
        <f>'A4'!J84</f>
        <v>1.467210132863169</v>
      </c>
      <c r="F83" s="455">
        <f>'A4'!N84</f>
        <v>1.0093875638799685</v>
      </c>
      <c r="G83" s="455">
        <f>'A4'!R84</f>
        <v>0.63886960861986564</v>
      </c>
      <c r="H83" s="455">
        <f>'A4'!V84</f>
        <v>0.1883712305320521</v>
      </c>
      <c r="I83" s="455">
        <f>'A4'!Z84</f>
        <v>6.6561242881027436</v>
      </c>
      <c r="J83" s="455"/>
      <c r="K83" s="455"/>
      <c r="L83" s="455"/>
      <c r="M83" s="455"/>
      <c r="N83" s="455">
        <f>'A4'!C84+'A4'!D84</f>
        <v>0</v>
      </c>
      <c r="O83" s="455">
        <f>'A4'!G84+'A4'!H84</f>
        <v>0.84979786377476563</v>
      </c>
      <c r="P83" s="455">
        <f>'A4'!K84+'A4'!L84</f>
        <v>2.4037927529986223</v>
      </c>
      <c r="Q83" s="455">
        <f>'A4'!O84+'A4'!P84</f>
        <v>0.52843563299912311</v>
      </c>
      <c r="R83" s="455">
        <f>'A4'!S84+'A4'!T84</f>
        <v>0.33247694486960944</v>
      </c>
      <c r="S83" s="455">
        <f>'A4'!W84+'A4'!X84</f>
        <v>0.60842498328186734</v>
      </c>
      <c r="T83" s="455">
        <f>'A4'!AA84+'A4'!AB84</f>
        <v>4.722928177923988</v>
      </c>
      <c r="U83" s="455"/>
    </row>
    <row r="84" spans="2:21" x14ac:dyDescent="0.2">
      <c r="B84" s="455">
        <f>'A4'!A85</f>
        <v>2007</v>
      </c>
      <c r="C84" s="455">
        <f>'A4'!B85</f>
        <v>2.4286739185812976</v>
      </c>
      <c r="D84" s="455">
        <f>'A4'!F85</f>
        <v>0.82945721616010881</v>
      </c>
      <c r="E84" s="455">
        <f>'A4'!J85</f>
        <v>1.440184502906976</v>
      </c>
      <c r="F84" s="455">
        <f>'A4'!N85</f>
        <v>1.3109368678166913</v>
      </c>
      <c r="G84" s="455">
        <f>'A4'!R85</f>
        <v>0.72691027158598343</v>
      </c>
      <c r="H84" s="455">
        <f>'A4'!V85</f>
        <v>0.17286195707741125</v>
      </c>
      <c r="I84" s="455">
        <f>'A4'!Z85</f>
        <v>6.9090247341284687</v>
      </c>
      <c r="J84" s="455"/>
      <c r="K84" s="455"/>
      <c r="L84" s="455"/>
      <c r="M84" s="455"/>
      <c r="N84" s="455">
        <f>'A4'!C85+'A4'!D85</f>
        <v>0</v>
      </c>
      <c r="O84" s="455">
        <f>'A4'!G85+'A4'!H85</f>
        <v>0.82702636593257361</v>
      </c>
      <c r="P84" s="455">
        <f>'A4'!K85+'A4'!L85</f>
        <v>2.4991338946607158</v>
      </c>
      <c r="Q84" s="455">
        <f>'A4'!O85+'A4'!P85</f>
        <v>0.76383512043770563</v>
      </c>
      <c r="R84" s="455">
        <f>'A4'!S85+'A4'!T85</f>
        <v>0.40173514434639673</v>
      </c>
      <c r="S84" s="455">
        <f>'A4'!W85+'A4'!X85</f>
        <v>0.61384367702726639</v>
      </c>
      <c r="T84" s="455">
        <f>'A4'!AA85+'A4'!AB85</f>
        <v>5.1055742024046582</v>
      </c>
      <c r="U84" s="455"/>
    </row>
    <row r="85" spans="2:21" x14ac:dyDescent="0.2">
      <c r="B85" s="455">
        <f>'A4'!A86</f>
        <v>2008</v>
      </c>
      <c r="C85" s="455">
        <f>'A4'!B86</f>
        <v>2.4406019026985062</v>
      </c>
      <c r="D85" s="455">
        <f>'A4'!F86</f>
        <v>0.86639046412516174</v>
      </c>
      <c r="E85" s="455">
        <f>'A4'!J86</f>
        <v>1.6391136353094675</v>
      </c>
      <c r="F85" s="455">
        <f>'A4'!N86</f>
        <v>1.1757841719071722</v>
      </c>
      <c r="G85" s="455">
        <f>'A4'!R86</f>
        <v>0.58941693026645059</v>
      </c>
      <c r="H85" s="455">
        <f>'A4'!V86</f>
        <v>0.16992281440073137</v>
      </c>
      <c r="I85" s="455">
        <f>'A4'!Z86</f>
        <v>6.8812299187074908</v>
      </c>
      <c r="J85" s="455"/>
      <c r="K85" s="455"/>
      <c r="L85" s="455"/>
      <c r="M85" s="455"/>
      <c r="N85" s="455">
        <f>'A4'!C86+'A4'!D86</f>
        <v>0</v>
      </c>
      <c r="O85" s="455">
        <f>'A4'!G86+'A4'!H86</f>
        <v>0.85978274242659003</v>
      </c>
      <c r="P85" s="455">
        <f>'A4'!K86+'A4'!L86</f>
        <v>2.9873069398718961</v>
      </c>
      <c r="Q85" s="455">
        <f>'A4'!O86+'A4'!P86</f>
        <v>0.53334913022329666</v>
      </c>
      <c r="R85" s="455">
        <f>'A4'!S86+'A4'!T86</f>
        <v>0.32887280602395952</v>
      </c>
      <c r="S85" s="455">
        <f>'A4'!W86+'A4'!X86</f>
        <v>0.64448512082863996</v>
      </c>
      <c r="T85" s="455">
        <f>'A4'!AA86+'A4'!AB86</f>
        <v>5.3537967393743813</v>
      </c>
      <c r="U85" s="455"/>
    </row>
    <row r="86" spans="2:21" x14ac:dyDescent="0.2">
      <c r="B86" s="455">
        <f>'A4'!A87</f>
        <v>2009</v>
      </c>
      <c r="C86" s="455">
        <f>'A4'!B87</f>
        <v>2.7151203646630004</v>
      </c>
      <c r="D86" s="455">
        <f>'A4'!F87</f>
        <v>0.83060164045173634</v>
      </c>
      <c r="E86" s="455">
        <f>'A4'!J87</f>
        <v>1.3477607614341993</v>
      </c>
      <c r="F86" s="455">
        <f>'A4'!N87</f>
        <v>1.1418695719083622</v>
      </c>
      <c r="G86" s="455">
        <f>'A4'!R87</f>
        <v>0.355416868968844</v>
      </c>
      <c r="H86" s="455">
        <f>'A4'!V87</f>
        <v>0.18087906617276539</v>
      </c>
      <c r="I86" s="455">
        <f>'A4'!Z87</f>
        <v>6.5716482735989068</v>
      </c>
      <c r="J86" s="455"/>
      <c r="K86" s="455"/>
      <c r="L86" s="455"/>
      <c r="M86" s="455"/>
      <c r="N86" s="455">
        <f>'A4'!C87+'A4'!D87</f>
        <v>0</v>
      </c>
      <c r="O86" s="455">
        <f>'A4'!G87+'A4'!H87</f>
        <v>0.81248326049550323</v>
      </c>
      <c r="P86" s="455">
        <f>'A4'!K87+'A4'!L87</f>
        <v>2.4749757537224926</v>
      </c>
      <c r="Q86" s="455">
        <f>'A4'!O87+'A4'!P87</f>
        <v>0.793759643619389</v>
      </c>
      <c r="R86" s="455">
        <f>'A4'!S87+'A4'!T87</f>
        <v>0.16183966373402253</v>
      </c>
      <c r="S86" s="455">
        <f>'A4'!W87+'A4'!X87</f>
        <v>0.71744537505771655</v>
      </c>
      <c r="T86" s="455">
        <f>'A4'!AA87+'A4'!AB87</f>
        <v>4.9605036966291243</v>
      </c>
      <c r="U86" s="455"/>
    </row>
    <row r="87" spans="2:21" x14ac:dyDescent="0.2">
      <c r="B87" s="455">
        <f>'A4'!A88</f>
        <v>2010</v>
      </c>
      <c r="C87" s="455">
        <f>'A4'!B88</f>
        <v>2.9022750280665819</v>
      </c>
      <c r="D87" s="455">
        <f>'A4'!F88</f>
        <v>0.87530325428981925</v>
      </c>
      <c r="E87" s="455">
        <f>'A4'!J88</f>
        <v>1.2482068191808537</v>
      </c>
      <c r="F87" s="455">
        <f>'A4'!N88</f>
        <v>0.9287126579802587</v>
      </c>
      <c r="G87" s="455">
        <f>'A4'!R88</f>
        <v>0.2882713969674438</v>
      </c>
      <c r="H87" s="455">
        <f>'A4'!V88</f>
        <v>0.17029588158298092</v>
      </c>
      <c r="I87" s="455">
        <f>'A4'!Z88</f>
        <v>6.4130650380679386</v>
      </c>
      <c r="J87" s="455"/>
      <c r="K87" s="455"/>
      <c r="L87" s="455"/>
      <c r="M87" s="455"/>
      <c r="N87" s="455">
        <f>'A4'!C88+'A4'!D88</f>
        <v>0</v>
      </c>
      <c r="O87" s="455">
        <f>'A4'!G88+'A4'!H88</f>
        <v>0.76443961864603427</v>
      </c>
      <c r="P87" s="455">
        <f>'A4'!K88+'A4'!L88</f>
        <v>2.6054083224079383</v>
      </c>
      <c r="Q87" s="455">
        <f>'A4'!O88+'A4'!P88</f>
        <v>0.64836966805223295</v>
      </c>
      <c r="R87" s="455">
        <f>'A4'!S88+'A4'!T88</f>
        <v>0.11046769686934504</v>
      </c>
      <c r="S87" s="455">
        <f>'A4'!W88+'A4'!X88</f>
        <v>0.68589175624072762</v>
      </c>
      <c r="T87" s="455">
        <f>'A4'!AA88+'A4'!AB88</f>
        <v>4.8145770622162791</v>
      </c>
      <c r="U87" s="455"/>
    </row>
    <row r="88" spans="2:21" x14ac:dyDescent="0.2">
      <c r="B88" s="455">
        <f>'A4'!A89</f>
        <v>2011</v>
      </c>
      <c r="C88" s="455">
        <f>'A4'!B89</f>
        <v>2.8389509175329146</v>
      </c>
      <c r="D88" s="455">
        <f>'A4'!F89</f>
        <v>0.90606039749663758</v>
      </c>
      <c r="E88" s="455">
        <f>'A4'!J89</f>
        <v>1.3047380443431935</v>
      </c>
      <c r="F88" s="455">
        <f>'A4'!N89</f>
        <v>1.0353354653897326</v>
      </c>
      <c r="G88" s="455">
        <f>'A4'!R89</f>
        <v>0.31582074206047395</v>
      </c>
      <c r="H88" s="455">
        <f>'A4'!V89</f>
        <v>0.1649867572923166</v>
      </c>
      <c r="I88" s="455">
        <f>'A4'!Z89</f>
        <v>6.5658923241152687</v>
      </c>
      <c r="J88" s="455"/>
      <c r="K88" s="455"/>
      <c r="L88" s="455"/>
      <c r="M88" s="455"/>
      <c r="N88" s="455">
        <f>'A4'!C89+'A4'!D89</f>
        <v>0</v>
      </c>
      <c r="O88" s="455">
        <f>'A4'!G89+'A4'!H89</f>
        <v>0.78671648370460789</v>
      </c>
      <c r="P88" s="455">
        <f>'A4'!K89+'A4'!L89</f>
        <v>2.7201567480227871</v>
      </c>
      <c r="Q88" s="455">
        <f>'A4'!O89+'A4'!P89</f>
        <v>0.60129610173584414</v>
      </c>
      <c r="R88" s="455">
        <f>'A4'!S89+'A4'!T89</f>
        <v>0.13720251874977352</v>
      </c>
      <c r="S88" s="455">
        <f>'A4'!W89+'A4'!X89</f>
        <v>0.72947690278879307</v>
      </c>
      <c r="T88" s="455">
        <f>'A4'!AA89+'A4'!AB89</f>
        <v>4.9748487550018048</v>
      </c>
      <c r="U88" s="455"/>
    </row>
    <row r="89" spans="2:21" x14ac:dyDescent="0.2">
      <c r="B89" s="455">
        <f>'A4'!A90</f>
        <v>2012</v>
      </c>
      <c r="C89" s="455">
        <f>'A4'!B90</f>
        <v>2.8116855826703038</v>
      </c>
      <c r="D89" s="455">
        <f>'A4'!F90</f>
        <v>0.86967463931959554</v>
      </c>
      <c r="E89" s="455">
        <f>'A4'!J90</f>
        <v>1.2632723700476369</v>
      </c>
      <c r="F89" s="455">
        <f>'A4'!N90</f>
        <v>0.93310522780048821</v>
      </c>
      <c r="G89" s="455">
        <f>'A4'!R90</f>
        <v>0.33604057631417089</v>
      </c>
      <c r="H89" s="455">
        <f>'A4'!V90</f>
        <v>0.1470680822599123</v>
      </c>
      <c r="I89" s="455">
        <f>'A4'!Z90</f>
        <v>6.3608464784121095</v>
      </c>
      <c r="J89" s="455"/>
      <c r="K89" s="455"/>
      <c r="L89" s="455"/>
      <c r="M89" s="455"/>
      <c r="N89" s="455">
        <f>'A4'!C90+'A4'!D90</f>
        <v>0</v>
      </c>
      <c r="O89" s="455">
        <f>'A4'!G90+'A4'!H90</f>
        <v>0.75292611014680766</v>
      </c>
      <c r="P89" s="455">
        <f>'A4'!K90+'A4'!L90</f>
        <v>2.5173003688620499</v>
      </c>
      <c r="Q89" s="455">
        <f>'A4'!O90+'A4'!P90</f>
        <v>0.48435073938295636</v>
      </c>
      <c r="R89" s="455">
        <f>'A4'!S90+'A4'!T90</f>
        <v>0.16227567553010452</v>
      </c>
      <c r="S89" s="455">
        <f>'A4'!W90+'A4'!X90</f>
        <v>0.65644012929788442</v>
      </c>
      <c r="T89" s="455">
        <f>'A4'!AA90+'A4'!AB90</f>
        <v>4.5732930232198035</v>
      </c>
      <c r="U89" s="455"/>
    </row>
    <row r="90" spans="2:21" x14ac:dyDescent="0.2">
      <c r="B90" s="455">
        <f>'A4'!A91</f>
        <v>2013</v>
      </c>
      <c r="C90" s="455">
        <f>'A4'!B91</f>
        <v>2.7544536808703715</v>
      </c>
      <c r="D90" s="455">
        <f>'A4'!F91</f>
        <v>0.86240268997009195</v>
      </c>
      <c r="E90" s="455">
        <f>'A4'!J91</f>
        <v>1.3649284897642899</v>
      </c>
      <c r="F90" s="455">
        <f>'A4'!N91</f>
        <v>0.98567634071255039</v>
      </c>
      <c r="G90" s="455">
        <f>'A4'!R91</f>
        <v>0.379289357648397</v>
      </c>
      <c r="H90" s="455">
        <f>'A4'!V91</f>
        <v>0.13735893903496621</v>
      </c>
      <c r="I90" s="455">
        <f>'A4'!Z91</f>
        <v>6.4841094980006693</v>
      </c>
      <c r="J90" s="455"/>
      <c r="K90" s="455"/>
      <c r="L90" s="455"/>
      <c r="M90" s="455"/>
      <c r="N90" s="455">
        <f>'A4'!C91+'A4'!D91</f>
        <v>0</v>
      </c>
      <c r="O90" s="455">
        <f>'A4'!G91+'A4'!H91</f>
        <v>0.73038082618290123</v>
      </c>
      <c r="P90" s="455">
        <f>'A4'!K91+'A4'!L91</f>
        <v>2.657995393800646</v>
      </c>
      <c r="Q90" s="455">
        <f>'A4'!O91+'A4'!P91</f>
        <v>0.51837477791353992</v>
      </c>
      <c r="R90" s="455">
        <f>'A4'!S91+'A4'!T91</f>
        <v>0.19212824573138551</v>
      </c>
      <c r="S90" s="455">
        <f>'A4'!W91+'A4'!X91</f>
        <v>0.61420196263413862</v>
      </c>
      <c r="T90" s="455">
        <f>'A4'!AA91+'A4'!AB91</f>
        <v>4.7130812062626122</v>
      </c>
      <c r="U90" s="455"/>
    </row>
    <row r="91" spans="2:21" x14ac:dyDescent="0.2">
      <c r="B91" s="455">
        <f>'A4'!A92</f>
        <v>2014</v>
      </c>
      <c r="C91" s="455">
        <f>'A4'!B92</f>
        <v>2.7790840873643416</v>
      </c>
      <c r="D91" s="455">
        <f>'A4'!F92</f>
        <v>0.86552509981651982</v>
      </c>
      <c r="E91" s="455">
        <f>'A4'!J92</f>
        <v>1.3425053147341759</v>
      </c>
      <c r="F91" s="455">
        <f>'A4'!N92</f>
        <v>0.92840451009750002</v>
      </c>
      <c r="G91" s="455">
        <f>'A4'!R92</f>
        <v>0.45842517827957474</v>
      </c>
      <c r="H91" s="455">
        <f>'A4'!V92</f>
        <v>0.13043657980583526</v>
      </c>
      <c r="I91" s="455">
        <f>'A4'!Z92</f>
        <v>6.5043807700979475</v>
      </c>
      <c r="J91" s="455"/>
      <c r="K91" s="455"/>
      <c r="L91" s="455"/>
      <c r="M91" s="455"/>
      <c r="N91" s="455">
        <f>'A4'!C92+'A4'!D92</f>
        <v>0</v>
      </c>
      <c r="O91" s="455">
        <f>'A4'!G92+'A4'!H92</f>
        <v>0.75998596362520732</v>
      </c>
      <c r="P91" s="455">
        <f>'A4'!K92+'A4'!L92</f>
        <v>2.4992661249886443</v>
      </c>
      <c r="Q91" s="455">
        <f>'A4'!O92+'A4'!P92</f>
        <v>0.5040803032326604</v>
      </c>
      <c r="R91" s="455">
        <f>'A4'!S92+'A4'!T92</f>
        <v>0.25103794844743188</v>
      </c>
      <c r="S91" s="455">
        <f>'A4'!W92+'A4'!X92</f>
        <v>0.61274296659616923</v>
      </c>
      <c r="T91" s="455">
        <f>'A4'!AA92+'A4'!AB92</f>
        <v>4.6271133068901129</v>
      </c>
      <c r="U91" s="455"/>
    </row>
    <row r="92" spans="2:21" x14ac:dyDescent="0.2">
      <c r="B92" s="455">
        <f>'A4'!A93</f>
        <v>2015</v>
      </c>
      <c r="C92" s="455">
        <f>'A4'!B93</f>
        <v>2.8238641767106243</v>
      </c>
      <c r="D92" s="455">
        <f>'A4'!F93</f>
        <v>0.85440912881582998</v>
      </c>
      <c r="E92" s="455">
        <f>'A4'!J93</f>
        <v>1.4243664768536497</v>
      </c>
      <c r="F92" s="455">
        <f>'A4'!N93</f>
        <v>0.93506822667029732</v>
      </c>
      <c r="G92" s="455">
        <f>'A4'!R93</f>
        <v>0.49744500269543557</v>
      </c>
      <c r="H92" s="455">
        <f>'A4'!V93</f>
        <v>0.1267889276236121</v>
      </c>
      <c r="I92" s="455">
        <f>'A4'!Z93</f>
        <v>6.6619419393694477</v>
      </c>
      <c r="J92" s="455"/>
      <c r="K92" s="455"/>
      <c r="L92" s="455"/>
      <c r="M92" s="455"/>
      <c r="N92" s="455">
        <f>'A4'!C93+'A4'!D93</f>
        <v>0</v>
      </c>
      <c r="O92" s="455">
        <f>'A4'!G93+'A4'!H93</f>
        <v>0.75949844505998987</v>
      </c>
      <c r="P92" s="455">
        <f>'A4'!K93+'A4'!L93</f>
        <v>2.7174686605974983</v>
      </c>
      <c r="Q92" s="455">
        <f>'A4'!O93+'A4'!P93</f>
        <v>0.40566334893108374</v>
      </c>
      <c r="R92" s="455">
        <f>'A4'!S93+'A4'!T93</f>
        <v>0.28515668076880968</v>
      </c>
      <c r="S92" s="455">
        <f>'A4'!W93+'A4'!X93</f>
        <v>0.59524174573058197</v>
      </c>
      <c r="T92" s="455">
        <f>'A4'!AA93+'A4'!AB93</f>
        <v>4.763028881087962</v>
      </c>
      <c r="U92" s="455"/>
    </row>
    <row r="93" spans="2:21" x14ac:dyDescent="0.2">
      <c r="B93" s="455">
        <f>'A4'!A94</f>
        <v>2016</v>
      </c>
      <c r="C93" s="455">
        <f>'A4'!B94</f>
        <v>2.9567685875403589</v>
      </c>
      <c r="D93" s="455">
        <f>'A4'!F94</f>
        <v>0.84790662743429546</v>
      </c>
      <c r="E93" s="455">
        <f>'A4'!J94</f>
        <v>1.399631495809978</v>
      </c>
      <c r="F93" s="455">
        <f>'A4'!N94</f>
        <v>0.82788712078654814</v>
      </c>
      <c r="G93" s="455">
        <f>'A4'!R94</f>
        <v>0.50177034990222102</v>
      </c>
      <c r="H93" s="455">
        <f>'A4'!V94</f>
        <v>0.1193612037659946</v>
      </c>
      <c r="I93" s="455">
        <f>'A4'!Z94</f>
        <v>6.6533253852393965</v>
      </c>
      <c r="J93" s="455"/>
      <c r="K93" s="455"/>
      <c r="L93" s="455"/>
      <c r="M93" s="455"/>
      <c r="N93" s="455">
        <f>'A4'!C94+'A4'!D94</f>
        <v>0</v>
      </c>
      <c r="O93" s="455">
        <f>'A4'!G94+'A4'!H94</f>
        <v>0.77294631423054094</v>
      </c>
      <c r="P93" s="455">
        <f>'A4'!K94+'A4'!L94</f>
        <v>2.6694261807669877</v>
      </c>
      <c r="Q93" s="455">
        <f>'A4'!O94+'A4'!P94</f>
        <v>0.35934731808323195</v>
      </c>
      <c r="R93" s="455">
        <f>'A4'!S94+'A4'!T94</f>
        <v>0.28595145479110784</v>
      </c>
      <c r="S93" s="455">
        <f>'A4'!W94+'A4'!X94</f>
        <v>0.62910555927243739</v>
      </c>
      <c r="T93" s="455">
        <f>'A4'!AA94+'A4'!AB94</f>
        <v>4.7167768271443054</v>
      </c>
      <c r="U93" s="455"/>
    </row>
    <row r="94" spans="2:21" x14ac:dyDescent="0.2">
      <c r="B94" s="455">
        <f>'A4'!A95</f>
        <v>2017</v>
      </c>
      <c r="C94" s="455">
        <f>'A4'!B95</f>
        <v>2.9991252023973534</v>
      </c>
      <c r="D94" s="455">
        <f>'A4'!F95</f>
        <v>0.81874462760534383</v>
      </c>
      <c r="E94" s="455">
        <f>'A4'!J95</f>
        <v>1.3699940265892008</v>
      </c>
      <c r="F94" s="455">
        <f>'A4'!N95</f>
        <v>0.80384784994726766</v>
      </c>
      <c r="G94" s="455">
        <f>'A4'!R95</f>
        <v>0.42707504497011828</v>
      </c>
      <c r="H94" s="455">
        <f>'A4'!V95</f>
        <v>0.12090168545198086</v>
      </c>
      <c r="I94" s="455">
        <f>'A4'!Z95</f>
        <v>6.5396884369612645</v>
      </c>
      <c r="J94" s="455"/>
      <c r="K94" s="455"/>
      <c r="L94" s="455"/>
      <c r="M94" s="455"/>
      <c r="N94" s="455">
        <f>'A4'!C95+'A4'!D95</f>
        <v>0</v>
      </c>
      <c r="O94" s="455">
        <f>'A4'!G95+'A4'!H95</f>
        <v>0.74619142612506784</v>
      </c>
      <c r="P94" s="455">
        <f>'A4'!K95+'A4'!L95</f>
        <v>2.5131867724558918</v>
      </c>
      <c r="Q94" s="455">
        <f>'A4'!O95+'A4'!P95</f>
        <v>0.34185341659025359</v>
      </c>
      <c r="R94" s="455">
        <f>'A4'!S95+'A4'!T95</f>
        <v>0.23207293709795773</v>
      </c>
      <c r="S94" s="455">
        <f>'A4'!W95+'A4'!X95</f>
        <v>0.57478289605351052</v>
      </c>
      <c r="T94" s="455">
        <f>'A4'!AA95+'A4'!AB95</f>
        <v>4.4080874483226813</v>
      </c>
      <c r="U94" s="455"/>
    </row>
    <row r="95" spans="2:21" x14ac:dyDescent="0.2">
      <c r="B95" s="455"/>
      <c r="C95" s="455"/>
      <c r="D95" s="455"/>
      <c r="E95" s="455"/>
      <c r="F95" s="455"/>
      <c r="G95" s="455"/>
      <c r="H95" s="455"/>
      <c r="I95" s="455"/>
      <c r="J95" s="455"/>
      <c r="K95" s="455"/>
      <c r="L95" s="455"/>
      <c r="M95" s="455"/>
      <c r="N95" s="455"/>
      <c r="O95" s="455"/>
      <c r="P95" s="455"/>
      <c r="Q95" s="455"/>
      <c r="R95" s="455"/>
      <c r="S95" s="455"/>
      <c r="T95" s="455"/>
      <c r="U95" s="455"/>
    </row>
    <row r="96" spans="2:21" x14ac:dyDescent="0.2">
      <c r="B96" s="418"/>
      <c r="C96" s="418"/>
      <c r="D96" s="418"/>
      <c r="E96" s="418"/>
      <c r="F96" s="418"/>
      <c r="G96" s="418"/>
      <c r="H96" s="418"/>
      <c r="I96" s="418"/>
      <c r="J96" s="418"/>
      <c r="K96" s="418"/>
      <c r="L96" s="418"/>
      <c r="M96" s="418"/>
      <c r="N96" s="418"/>
      <c r="O96" s="418"/>
      <c r="P96" s="418"/>
      <c r="Q96" s="418"/>
      <c r="R96" s="418"/>
      <c r="S96" s="418"/>
      <c r="T96" s="418"/>
      <c r="U96" s="418"/>
    </row>
    <row r="97" spans="2:21" x14ac:dyDescent="0.2">
      <c r="B97" s="418"/>
      <c r="C97" s="418"/>
      <c r="D97" s="418"/>
      <c r="E97" s="418"/>
      <c r="F97" s="418"/>
      <c r="G97" s="418"/>
      <c r="H97" s="418"/>
      <c r="I97" s="418"/>
      <c r="J97" s="418"/>
      <c r="K97" s="418"/>
      <c r="L97" s="418"/>
      <c r="M97" s="418"/>
      <c r="N97" s="418"/>
      <c r="O97" s="418"/>
      <c r="P97" s="418"/>
      <c r="Q97" s="418"/>
      <c r="R97" s="418"/>
      <c r="S97" s="418"/>
      <c r="T97" s="418"/>
      <c r="U97" s="418"/>
    </row>
    <row r="98" spans="2:21" x14ac:dyDescent="0.2">
      <c r="B98" s="418"/>
      <c r="C98" s="418"/>
      <c r="D98" s="418"/>
      <c r="E98" s="418"/>
      <c r="F98" s="418"/>
      <c r="G98" s="418"/>
      <c r="H98" s="418"/>
      <c r="I98" s="418"/>
      <c r="J98" s="418"/>
      <c r="K98" s="418"/>
      <c r="L98" s="418"/>
      <c r="M98" s="418"/>
      <c r="N98" s="418"/>
      <c r="O98" s="418"/>
      <c r="P98" s="418"/>
      <c r="Q98" s="418"/>
      <c r="R98" s="418"/>
      <c r="S98" s="418"/>
      <c r="T98" s="418"/>
      <c r="U98" s="418"/>
    </row>
    <row r="99" spans="2:21" x14ac:dyDescent="0.2">
      <c r="B99" s="418"/>
      <c r="C99" s="418"/>
      <c r="D99" s="418"/>
      <c r="E99" s="418"/>
      <c r="F99" s="418"/>
      <c r="G99" s="418"/>
      <c r="H99" s="418"/>
      <c r="I99" s="418"/>
      <c r="J99" s="418"/>
      <c r="K99" s="418"/>
      <c r="L99" s="418"/>
      <c r="M99" s="418"/>
      <c r="N99" s="418"/>
      <c r="O99" s="418"/>
      <c r="P99" s="418"/>
      <c r="Q99" s="418"/>
      <c r="R99" s="418"/>
      <c r="S99" s="418"/>
      <c r="T99" s="418"/>
      <c r="U99" s="418"/>
    </row>
    <row r="100" spans="2:21" x14ac:dyDescent="0.2">
      <c r="B100" s="418"/>
      <c r="C100" s="418"/>
      <c r="D100" s="418"/>
      <c r="E100" s="418"/>
      <c r="F100" s="418"/>
      <c r="G100" s="418"/>
      <c r="H100" s="418"/>
      <c r="I100" s="418"/>
      <c r="J100" s="418"/>
      <c r="K100" s="418"/>
      <c r="L100" s="418"/>
      <c r="M100" s="418"/>
      <c r="N100" s="418"/>
      <c r="O100" s="418"/>
      <c r="P100" s="418"/>
      <c r="Q100" s="418"/>
      <c r="R100" s="418"/>
      <c r="S100" s="418"/>
      <c r="T100" s="418"/>
      <c r="U100" s="418"/>
    </row>
    <row r="101" spans="2:21" x14ac:dyDescent="0.2">
      <c r="B101" s="418"/>
      <c r="C101" s="418"/>
      <c r="D101" s="418"/>
      <c r="E101" s="418"/>
      <c r="F101" s="418"/>
      <c r="G101" s="418"/>
      <c r="H101" s="418"/>
      <c r="I101" s="418"/>
      <c r="J101" s="418"/>
      <c r="K101" s="418"/>
      <c r="L101" s="418"/>
      <c r="M101" s="418"/>
      <c r="N101" s="418"/>
      <c r="O101" s="418"/>
      <c r="P101" s="418"/>
      <c r="Q101" s="418"/>
      <c r="R101" s="418"/>
      <c r="S101" s="418"/>
      <c r="T101" s="418"/>
      <c r="U101" s="418"/>
    </row>
  </sheetData>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30"/>
  <sheetViews>
    <sheetView showGridLines="0" workbookViewId="0">
      <selection activeCell="B1" sqref="B1"/>
    </sheetView>
  </sheetViews>
  <sheetFormatPr defaultRowHeight="14.25" x14ac:dyDescent="0.2"/>
  <cols>
    <col min="1" max="1" width="1.7109375" style="405" customWidth="1"/>
    <col min="2" max="2" width="37.28515625" style="405" customWidth="1"/>
    <col min="3" max="3" width="10.5703125" style="405" customWidth="1"/>
    <col min="4" max="5" width="1.7109375" style="405" customWidth="1"/>
    <col min="6" max="16384" width="9.140625" style="405"/>
  </cols>
  <sheetData>
    <row r="1" spans="2:6" ht="15.75" x14ac:dyDescent="0.25">
      <c r="B1" s="427" t="s">
        <v>275</v>
      </c>
    </row>
    <row r="2" spans="2:6" x14ac:dyDescent="0.2">
      <c r="B2" s="407" t="s">
        <v>276</v>
      </c>
    </row>
    <row r="3" spans="2:6" ht="9.9499999999999993" customHeight="1" x14ac:dyDescent="0.2">
      <c r="C3" s="426"/>
    </row>
    <row r="4" spans="2:6" x14ac:dyDescent="0.2">
      <c r="B4" s="428" t="s">
        <v>247</v>
      </c>
      <c r="C4" s="429">
        <v>889398.51743520668</v>
      </c>
      <c r="E4" s="430" t="s">
        <v>245</v>
      </c>
      <c r="F4" s="403"/>
    </row>
    <row r="5" spans="2:6" x14ac:dyDescent="0.2">
      <c r="B5" s="431" t="s">
        <v>211</v>
      </c>
      <c r="C5" s="432"/>
      <c r="E5" s="403" t="s">
        <v>246</v>
      </c>
      <c r="F5" s="403"/>
    </row>
    <row r="6" spans="2:6" x14ac:dyDescent="0.2">
      <c r="B6" s="433" t="s">
        <v>224</v>
      </c>
      <c r="C6" s="434">
        <v>-457511.99710918497</v>
      </c>
      <c r="E6" s="403" t="s">
        <v>237</v>
      </c>
      <c r="F6" s="403"/>
    </row>
    <row r="7" spans="2:6" x14ac:dyDescent="0.2">
      <c r="B7" s="433" t="s">
        <v>216</v>
      </c>
      <c r="C7" s="434">
        <v>18.505127466897004</v>
      </c>
      <c r="E7" s="403" t="s">
        <v>244</v>
      </c>
      <c r="F7" s="403"/>
    </row>
    <row r="8" spans="2:6" x14ac:dyDescent="0.2">
      <c r="B8" s="433" t="s">
        <v>222</v>
      </c>
      <c r="C8" s="434">
        <v>-53391.319055199478</v>
      </c>
      <c r="E8" s="403" t="s">
        <v>231</v>
      </c>
      <c r="F8" s="403"/>
    </row>
    <row r="9" spans="2:6" x14ac:dyDescent="0.2">
      <c r="B9" s="435" t="s">
        <v>221</v>
      </c>
      <c r="C9" s="436">
        <v>-7907.9169467928241</v>
      </c>
      <c r="E9" s="403" t="s">
        <v>238</v>
      </c>
      <c r="F9" s="403"/>
    </row>
    <row r="10" spans="2:6" x14ac:dyDescent="0.2">
      <c r="B10" s="437" t="s">
        <v>223</v>
      </c>
      <c r="C10" s="438">
        <f>C4+C6+C7+C8+C9</f>
        <v>370605.78945149638</v>
      </c>
      <c r="E10" s="403"/>
      <c r="F10" s="403"/>
    </row>
    <row r="11" spans="2:6" ht="5.0999999999999996" customHeight="1" x14ac:dyDescent="0.2">
      <c r="B11" s="437"/>
      <c r="C11" s="438"/>
      <c r="E11" s="403"/>
      <c r="F11" s="403"/>
    </row>
    <row r="12" spans="2:6" x14ac:dyDescent="0.2">
      <c r="B12" s="431" t="s">
        <v>212</v>
      </c>
      <c r="C12" s="432"/>
      <c r="E12" s="403"/>
      <c r="F12" s="407" t="s">
        <v>240</v>
      </c>
    </row>
    <row r="13" spans="2:6" x14ac:dyDescent="0.2">
      <c r="B13" s="433" t="s">
        <v>225</v>
      </c>
      <c r="C13" s="434">
        <v>308245.20489272889</v>
      </c>
      <c r="E13" s="403"/>
      <c r="F13" s="407" t="s">
        <v>241</v>
      </c>
    </row>
    <row r="14" spans="2:6" x14ac:dyDescent="0.2">
      <c r="B14" s="433" t="s">
        <v>226</v>
      </c>
      <c r="C14" s="434">
        <v>62360.584558767361</v>
      </c>
      <c r="E14" s="403"/>
      <c r="F14" s="407" t="s">
        <v>242</v>
      </c>
    </row>
    <row r="15" spans="2:6" x14ac:dyDescent="0.2">
      <c r="B15" s="439"/>
      <c r="C15" s="432"/>
      <c r="E15" s="403"/>
      <c r="F15" s="407" t="s">
        <v>243</v>
      </c>
    </row>
    <row r="16" spans="2:6" x14ac:dyDescent="0.2">
      <c r="B16" s="440" t="s">
        <v>214</v>
      </c>
      <c r="C16" s="441">
        <v>556462.0244024999</v>
      </c>
      <c r="E16" s="403"/>
      <c r="F16" s="403"/>
    </row>
    <row r="17" spans="2:6" x14ac:dyDescent="0.2">
      <c r="B17" s="431" t="s">
        <v>211</v>
      </c>
      <c r="C17" s="432"/>
      <c r="E17" s="403"/>
      <c r="F17" s="403"/>
    </row>
    <row r="18" spans="2:6" x14ac:dyDescent="0.2">
      <c r="B18" s="433" t="s">
        <v>218</v>
      </c>
      <c r="C18" s="434">
        <v>-97958.044875000007</v>
      </c>
      <c r="E18" s="403" t="s">
        <v>239</v>
      </c>
      <c r="F18" s="403"/>
    </row>
    <row r="19" spans="2:6" x14ac:dyDescent="0.2">
      <c r="B19" s="433" t="s">
        <v>219</v>
      </c>
      <c r="C19" s="434">
        <v>-55714.425374999999</v>
      </c>
      <c r="E19" s="403" t="s">
        <v>232</v>
      </c>
      <c r="F19" s="403"/>
    </row>
    <row r="20" spans="2:6" x14ac:dyDescent="0.2">
      <c r="B20" s="433" t="s">
        <v>217</v>
      </c>
      <c r="C20" s="434">
        <v>-4596.7812434536163</v>
      </c>
      <c r="E20" s="403" t="s">
        <v>234</v>
      </c>
      <c r="F20" s="403"/>
    </row>
    <row r="21" spans="2:6" x14ac:dyDescent="0.2">
      <c r="B21" s="433" t="s">
        <v>215</v>
      </c>
      <c r="C21" s="434">
        <v>-9103.2766599662409</v>
      </c>
      <c r="E21" s="403" t="s">
        <v>233</v>
      </c>
      <c r="F21" s="403"/>
    </row>
    <row r="22" spans="2:6" x14ac:dyDescent="0.2">
      <c r="B22" s="433" t="s">
        <v>220</v>
      </c>
      <c r="C22" s="434">
        <v>-15166.684853282262</v>
      </c>
      <c r="E22" s="403" t="s">
        <v>235</v>
      </c>
      <c r="F22" s="403"/>
    </row>
    <row r="23" spans="2:6" x14ac:dyDescent="0.2">
      <c r="B23" s="431" t="s">
        <v>213</v>
      </c>
      <c r="C23" s="432"/>
      <c r="E23" s="403"/>
      <c r="F23" s="403"/>
    </row>
    <row r="24" spans="2:6" x14ac:dyDescent="0.2">
      <c r="B24" s="433" t="s">
        <v>222</v>
      </c>
      <c r="C24" s="434">
        <v>53391.319055199478</v>
      </c>
      <c r="E24" s="403" t="s">
        <v>236</v>
      </c>
      <c r="F24" s="403"/>
    </row>
    <row r="25" spans="2:6" x14ac:dyDescent="0.2">
      <c r="B25" s="435" t="s">
        <v>229</v>
      </c>
      <c r="C25" s="436">
        <v>18167.842903657143</v>
      </c>
      <c r="E25" s="403" t="s">
        <v>230</v>
      </c>
      <c r="F25" s="403"/>
    </row>
    <row r="26" spans="2:6" x14ac:dyDescent="0.2">
      <c r="B26" s="437" t="s">
        <v>228</v>
      </c>
      <c r="C26" s="438">
        <f>SUM(C16:C25)</f>
        <v>445481.97335465439</v>
      </c>
    </row>
    <row r="27" spans="2:6" x14ac:dyDescent="0.2">
      <c r="B27" s="439"/>
      <c r="C27" s="432"/>
    </row>
    <row r="28" spans="2:6" x14ac:dyDescent="0.2">
      <c r="B28" s="442" t="s">
        <v>227</v>
      </c>
      <c r="C28" s="443">
        <f>C10+C26</f>
        <v>816087.76280615083</v>
      </c>
    </row>
    <row r="29" spans="2:6" ht="7.5" customHeight="1" x14ac:dyDescent="0.2"/>
    <row r="30" spans="2:6" x14ac:dyDescent="0.2">
      <c r="B30" s="444" t="s">
        <v>277</v>
      </c>
    </row>
  </sheetData>
  <pageMargins left="0.7" right="0.7" top="0.75" bottom="0.75" header="0.3" footer="0.3"/>
  <pageSetup orientation="portrait"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97"/>
  <sheetViews>
    <sheetView showGridLines="0" workbookViewId="0">
      <pane xSplit="1" ySplit="6" topLeftCell="B7" activePane="bottomRight" state="frozen"/>
      <selection pane="topRight" activeCell="B1" sqref="B1"/>
      <selection pane="bottomLeft" activeCell="A8" sqref="A8"/>
      <selection pane="bottomRight" activeCell="A2" sqref="A2"/>
    </sheetView>
  </sheetViews>
  <sheetFormatPr defaultRowHeight="15" x14ac:dyDescent="0.25"/>
  <cols>
    <col min="1" max="1" width="7" customWidth="1"/>
    <col min="30" max="49" width="9.140625" style="335"/>
  </cols>
  <sheetData>
    <row r="1" spans="1:49" ht="15.75" x14ac:dyDescent="0.25">
      <c r="A1" s="411" t="s">
        <v>257</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row>
    <row r="2" spans="1:49" x14ac:dyDescent="0.25">
      <c r="A2" s="464" t="s">
        <v>276</v>
      </c>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row>
    <row r="3" spans="1:49" ht="15.75" thickBot="1" x14ac:dyDescent="0.3">
      <c r="A3" s="70"/>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row>
    <row r="4" spans="1:49" x14ac:dyDescent="0.25">
      <c r="A4" s="105"/>
      <c r="B4" s="71" t="s">
        <v>20</v>
      </c>
      <c r="C4" s="71"/>
      <c r="D4" s="71"/>
      <c r="E4" s="71"/>
      <c r="F4" s="71"/>
      <c r="G4" s="71"/>
      <c r="H4" s="71"/>
      <c r="I4" s="71"/>
      <c r="J4" s="71"/>
      <c r="K4" s="71"/>
      <c r="L4" s="71"/>
      <c r="M4" s="71"/>
      <c r="N4" s="71"/>
      <c r="O4" s="71"/>
      <c r="P4" s="71"/>
      <c r="Q4" s="71"/>
      <c r="R4" s="71"/>
      <c r="S4" s="71"/>
      <c r="T4" s="71"/>
      <c r="U4" s="71"/>
      <c r="V4" s="71"/>
      <c r="W4" s="71"/>
      <c r="X4" s="71"/>
      <c r="Y4" s="71"/>
      <c r="Z4" s="72"/>
      <c r="AA4" s="71"/>
      <c r="AB4" s="71"/>
      <c r="AC4" s="71"/>
      <c r="AD4" s="361" t="s">
        <v>21</v>
      </c>
      <c r="AE4" s="352"/>
      <c r="AF4" s="352"/>
      <c r="AG4" s="352"/>
      <c r="AH4" s="352"/>
      <c r="AI4" s="352"/>
      <c r="AJ4" s="352"/>
      <c r="AK4" s="352"/>
      <c r="AL4" s="352"/>
      <c r="AM4" s="352"/>
      <c r="AN4" s="352"/>
      <c r="AO4" s="352"/>
      <c r="AP4" s="362"/>
      <c r="AQ4" s="362"/>
      <c r="AR4" s="362"/>
      <c r="AS4" s="362"/>
      <c r="AT4" s="363" t="s">
        <v>22</v>
      </c>
      <c r="AU4" s="364"/>
      <c r="AV4" s="364"/>
      <c r="AW4" s="362"/>
    </row>
    <row r="5" spans="1:49" x14ac:dyDescent="0.25">
      <c r="A5" s="27"/>
      <c r="B5" s="180" t="s">
        <v>23</v>
      </c>
      <c r="C5" s="181"/>
      <c r="D5" s="181"/>
      <c r="E5" s="182"/>
      <c r="F5" s="180" t="s">
        <v>35</v>
      </c>
      <c r="G5" s="181"/>
      <c r="H5" s="181"/>
      <c r="I5" s="182"/>
      <c r="J5" s="180" t="s">
        <v>27</v>
      </c>
      <c r="K5" s="181"/>
      <c r="L5" s="181"/>
      <c r="M5" s="182"/>
      <c r="N5" s="180" t="s">
        <v>28</v>
      </c>
      <c r="O5" s="181"/>
      <c r="P5" s="181"/>
      <c r="Q5" s="182"/>
      <c r="R5" s="180" t="s">
        <v>29</v>
      </c>
      <c r="S5" s="181"/>
      <c r="T5" s="181"/>
      <c r="U5" s="182"/>
      <c r="V5" s="180" t="s">
        <v>25</v>
      </c>
      <c r="W5" s="181"/>
      <c r="X5" s="181"/>
      <c r="Y5" s="182"/>
      <c r="Z5" s="185" t="s">
        <v>36</v>
      </c>
      <c r="AA5" s="181"/>
      <c r="AB5" s="181"/>
      <c r="AC5" s="181"/>
      <c r="AD5" s="365" t="s">
        <v>35</v>
      </c>
      <c r="AE5" s="366"/>
      <c r="AF5" s="366"/>
      <c r="AG5" s="367"/>
      <c r="AH5" s="365" t="s">
        <v>39</v>
      </c>
      <c r="AI5" s="366"/>
      <c r="AJ5" s="366"/>
      <c r="AK5" s="367"/>
      <c r="AL5" s="365" t="s">
        <v>25</v>
      </c>
      <c r="AM5" s="366"/>
      <c r="AN5" s="366"/>
      <c r="AO5" s="367"/>
      <c r="AP5" s="368" t="s">
        <v>37</v>
      </c>
      <c r="AQ5" s="367"/>
      <c r="AR5" s="367"/>
      <c r="AS5" s="367"/>
      <c r="AT5" s="369" t="s">
        <v>26</v>
      </c>
      <c r="AU5" s="370"/>
      <c r="AV5" s="370"/>
      <c r="AW5" s="371"/>
    </row>
    <row r="6" spans="1:49" s="303" customFormat="1" ht="34.5" customHeight="1" x14ac:dyDescent="0.25">
      <c r="A6" s="122" t="s">
        <v>198</v>
      </c>
      <c r="B6" s="122" t="str">
        <f>'T6'!B6</f>
        <v>City</v>
      </c>
      <c r="C6" s="74" t="str">
        <f>'T6'!C6</f>
        <v>Transit District</v>
      </c>
      <c r="D6" s="74" t="str">
        <f>'T6'!D6</f>
        <v>State</v>
      </c>
      <c r="E6" s="53" t="str">
        <f>'T6'!E6</f>
        <v>Total State and Local</v>
      </c>
      <c r="F6" s="122" t="str">
        <f>B6</f>
        <v>City</v>
      </c>
      <c r="G6" s="74" t="str">
        <f t="shared" ref="G6:AW6" si="0">C6</f>
        <v>Transit District</v>
      </c>
      <c r="H6" s="74" t="str">
        <f t="shared" si="0"/>
        <v>State</v>
      </c>
      <c r="I6" s="53" t="str">
        <f t="shared" si="0"/>
        <v>Total State and Local</v>
      </c>
      <c r="J6" s="122" t="str">
        <f t="shared" si="0"/>
        <v>City</v>
      </c>
      <c r="K6" s="74" t="str">
        <f t="shared" si="0"/>
        <v>Transit District</v>
      </c>
      <c r="L6" s="74" t="str">
        <f t="shared" si="0"/>
        <v>State</v>
      </c>
      <c r="M6" s="53" t="str">
        <f t="shared" si="0"/>
        <v>Total State and Local</v>
      </c>
      <c r="N6" s="122" t="str">
        <f t="shared" si="0"/>
        <v>City</v>
      </c>
      <c r="O6" s="74" t="str">
        <f t="shared" si="0"/>
        <v>Transit District</v>
      </c>
      <c r="P6" s="74" t="str">
        <f t="shared" si="0"/>
        <v>State</v>
      </c>
      <c r="Q6" s="53" t="str">
        <f t="shared" si="0"/>
        <v>Total State and Local</v>
      </c>
      <c r="R6" s="122" t="str">
        <f t="shared" si="0"/>
        <v>City</v>
      </c>
      <c r="S6" s="74" t="str">
        <f t="shared" si="0"/>
        <v>Transit District</v>
      </c>
      <c r="T6" s="74" t="str">
        <f t="shared" si="0"/>
        <v>State</v>
      </c>
      <c r="U6" s="53" t="str">
        <f t="shared" si="0"/>
        <v>Total State and Local</v>
      </c>
      <c r="V6" s="122" t="str">
        <f t="shared" si="0"/>
        <v>City</v>
      </c>
      <c r="W6" s="74" t="str">
        <f t="shared" si="0"/>
        <v>Transit District</v>
      </c>
      <c r="X6" s="74" t="str">
        <f t="shared" si="0"/>
        <v>State</v>
      </c>
      <c r="Y6" s="53" t="str">
        <f t="shared" si="0"/>
        <v>Total State and Local</v>
      </c>
      <c r="Z6" s="188" t="str">
        <f t="shared" si="0"/>
        <v>City</v>
      </c>
      <c r="AA6" s="189" t="str">
        <f t="shared" si="0"/>
        <v>Transit District</v>
      </c>
      <c r="AB6" s="189" t="str">
        <f t="shared" si="0"/>
        <v>State</v>
      </c>
      <c r="AC6" s="152" t="str">
        <f t="shared" si="0"/>
        <v>Total State and Local</v>
      </c>
      <c r="AD6" s="372" t="str">
        <f t="shared" si="0"/>
        <v>City</v>
      </c>
      <c r="AE6" s="338" t="str">
        <f t="shared" si="0"/>
        <v>Transit District</v>
      </c>
      <c r="AF6" s="338" t="str">
        <f t="shared" si="0"/>
        <v>State</v>
      </c>
      <c r="AG6" s="373" t="str">
        <f t="shared" si="0"/>
        <v>Total State and Local</v>
      </c>
      <c r="AH6" s="372" t="str">
        <f t="shared" si="0"/>
        <v>City</v>
      </c>
      <c r="AI6" s="338" t="str">
        <f t="shared" si="0"/>
        <v>Transit District</v>
      </c>
      <c r="AJ6" s="338" t="str">
        <f t="shared" si="0"/>
        <v>State</v>
      </c>
      <c r="AK6" s="373" t="str">
        <f t="shared" si="0"/>
        <v>Total State and Local</v>
      </c>
      <c r="AL6" s="372" t="str">
        <f t="shared" si="0"/>
        <v>City</v>
      </c>
      <c r="AM6" s="338" t="str">
        <f t="shared" si="0"/>
        <v>Transit District</v>
      </c>
      <c r="AN6" s="338" t="str">
        <f t="shared" si="0"/>
        <v>State</v>
      </c>
      <c r="AO6" s="373" t="str">
        <f t="shared" si="0"/>
        <v>Total State and Local</v>
      </c>
      <c r="AP6" s="374" t="str">
        <f t="shared" si="0"/>
        <v>City</v>
      </c>
      <c r="AQ6" s="375" t="str">
        <f t="shared" si="0"/>
        <v>Transit District</v>
      </c>
      <c r="AR6" s="375" t="str">
        <f t="shared" si="0"/>
        <v>State</v>
      </c>
      <c r="AS6" s="340" t="str">
        <f t="shared" si="0"/>
        <v>Total State and Local</v>
      </c>
      <c r="AT6" s="376" t="str">
        <f t="shared" si="0"/>
        <v>City</v>
      </c>
      <c r="AU6" s="375" t="str">
        <f t="shared" si="0"/>
        <v>Transit District</v>
      </c>
      <c r="AV6" s="375" t="str">
        <f t="shared" si="0"/>
        <v>State</v>
      </c>
      <c r="AW6" s="341" t="str">
        <f t="shared" si="0"/>
        <v>Total State and Local</v>
      </c>
    </row>
    <row r="7" spans="1:49" s="3" customFormat="1" hidden="1" x14ac:dyDescent="0.25">
      <c r="A7" s="27">
        <f>'T1'!A7</f>
        <v>1929</v>
      </c>
      <c r="B7" s="184">
        <v>458.84990658999999</v>
      </c>
      <c r="C7" s="16"/>
      <c r="D7" s="190" t="s">
        <v>38</v>
      </c>
      <c r="E7" s="239" t="str">
        <f t="shared" ref="E7:E27" si="1">D7</f>
        <v>na</v>
      </c>
      <c r="F7" s="184">
        <v>0</v>
      </c>
      <c r="G7" s="16"/>
      <c r="H7" s="190" t="s">
        <v>38</v>
      </c>
      <c r="I7" s="239" t="str">
        <f t="shared" ref="I7:I27" si="2">H7</f>
        <v>na</v>
      </c>
      <c r="J7" s="184">
        <v>0</v>
      </c>
      <c r="K7" s="16"/>
      <c r="L7" s="190" t="s">
        <v>38</v>
      </c>
      <c r="M7" s="239" t="str">
        <f t="shared" ref="M7:M27" si="3">L7</f>
        <v>na</v>
      </c>
      <c r="N7" s="184">
        <v>17.27996036</v>
      </c>
      <c r="O7" s="16"/>
      <c r="P7" s="190" t="s">
        <v>38</v>
      </c>
      <c r="Q7" s="239" t="str">
        <f t="shared" ref="Q7:Q27" si="4">P7</f>
        <v>na</v>
      </c>
      <c r="R7" s="184">
        <v>3.2863797300000002</v>
      </c>
      <c r="S7" s="16"/>
      <c r="T7" s="190" t="s">
        <v>38</v>
      </c>
      <c r="U7" s="239" t="str">
        <f t="shared" ref="U7:U27" si="5">T7</f>
        <v>na</v>
      </c>
      <c r="V7" s="184">
        <v>4.4043691900000006</v>
      </c>
      <c r="W7" s="16"/>
      <c r="X7" s="190" t="s">
        <v>38</v>
      </c>
      <c r="Y7" s="239" t="str">
        <f t="shared" ref="Y7:Y27" si="6">X7</f>
        <v>na</v>
      </c>
      <c r="Z7" s="177">
        <f t="shared" ref="Z7:Z27" si="7">B7+F7+J7+N7+R7+V7</f>
        <v>483.82061587000004</v>
      </c>
      <c r="AA7" s="186"/>
      <c r="AB7" s="191" t="s">
        <v>38</v>
      </c>
      <c r="AC7" s="241" t="str">
        <f t="shared" ref="AC7:AC27" si="8">AB7</f>
        <v>na</v>
      </c>
      <c r="AD7" s="377">
        <v>0</v>
      </c>
      <c r="AE7" s="355"/>
      <c r="AF7" s="378" t="s">
        <v>38</v>
      </c>
      <c r="AG7" s="379" t="str">
        <f t="shared" ref="AG7:AG27" si="9">AF7</f>
        <v>na</v>
      </c>
      <c r="AH7" s="377">
        <v>0</v>
      </c>
      <c r="AI7" s="355"/>
      <c r="AJ7" s="378" t="s">
        <v>38</v>
      </c>
      <c r="AK7" s="379" t="str">
        <f t="shared" ref="AK7:AK27" si="10">AJ7</f>
        <v>na</v>
      </c>
      <c r="AL7" s="377">
        <f t="shared" ref="AL7:AL27" si="11">AP7-AD7-AH7</f>
        <v>0</v>
      </c>
      <c r="AM7" s="355"/>
      <c r="AN7" s="378" t="s">
        <v>38</v>
      </c>
      <c r="AO7" s="379" t="str">
        <f t="shared" ref="AO7:AO27" si="12">AN7</f>
        <v>na</v>
      </c>
      <c r="AP7" s="380">
        <v>0</v>
      </c>
      <c r="AQ7" s="381"/>
      <c r="AR7" s="382" t="s">
        <v>38</v>
      </c>
      <c r="AS7" s="383" t="str">
        <f t="shared" ref="AS7:AS27" si="13">AR7</f>
        <v>na</v>
      </c>
      <c r="AT7" s="384">
        <f t="shared" ref="AT7:AT27" si="14">Z7+AP7</f>
        <v>483.82061587000004</v>
      </c>
      <c r="AU7" s="381"/>
      <c r="AV7" s="382" t="s">
        <v>38</v>
      </c>
      <c r="AW7" s="385" t="str">
        <f t="shared" ref="AW7:AW27" si="15">AV7</f>
        <v>na</v>
      </c>
    </row>
    <row r="8" spans="1:49" s="3" customFormat="1" hidden="1" x14ac:dyDescent="0.25">
      <c r="A8" s="14">
        <f>'T1'!A8</f>
        <v>1930</v>
      </c>
      <c r="B8" s="75">
        <v>501.42097581999997</v>
      </c>
      <c r="C8" s="76"/>
      <c r="D8" s="190" t="s">
        <v>38</v>
      </c>
      <c r="E8" s="240" t="str">
        <f t="shared" si="1"/>
        <v>na</v>
      </c>
      <c r="F8" s="75">
        <v>0</v>
      </c>
      <c r="G8" s="76"/>
      <c r="H8" s="190" t="s">
        <v>38</v>
      </c>
      <c r="I8" s="240" t="str">
        <f t="shared" si="2"/>
        <v>na</v>
      </c>
      <c r="J8" s="75">
        <v>0</v>
      </c>
      <c r="K8" s="76"/>
      <c r="L8" s="190" t="s">
        <v>38</v>
      </c>
      <c r="M8" s="240" t="str">
        <f t="shared" si="3"/>
        <v>na</v>
      </c>
      <c r="N8" s="75">
        <v>21.341609439999999</v>
      </c>
      <c r="O8" s="76"/>
      <c r="P8" s="190" t="s">
        <v>38</v>
      </c>
      <c r="Q8" s="240" t="str">
        <f t="shared" si="4"/>
        <v>na</v>
      </c>
      <c r="R8" s="75">
        <v>2.1980655699999998</v>
      </c>
      <c r="S8" s="76"/>
      <c r="T8" s="190" t="s">
        <v>38</v>
      </c>
      <c r="U8" s="240" t="str">
        <f t="shared" si="5"/>
        <v>na</v>
      </c>
      <c r="V8" s="75">
        <v>4.8285351899999993</v>
      </c>
      <c r="W8" s="76"/>
      <c r="X8" s="190" t="s">
        <v>38</v>
      </c>
      <c r="Y8" s="240" t="str">
        <f t="shared" si="6"/>
        <v>na</v>
      </c>
      <c r="Z8" s="178">
        <f t="shared" si="7"/>
        <v>529.78918601999999</v>
      </c>
      <c r="AA8" s="187"/>
      <c r="AB8" s="191" t="s">
        <v>38</v>
      </c>
      <c r="AC8" s="242" t="str">
        <f t="shared" si="8"/>
        <v>na</v>
      </c>
      <c r="AD8" s="386">
        <v>0</v>
      </c>
      <c r="AE8" s="78"/>
      <c r="AF8" s="378" t="s">
        <v>38</v>
      </c>
      <c r="AG8" s="387" t="str">
        <f t="shared" si="9"/>
        <v>na</v>
      </c>
      <c r="AH8" s="386">
        <v>0</v>
      </c>
      <c r="AI8" s="78"/>
      <c r="AJ8" s="378" t="s">
        <v>38</v>
      </c>
      <c r="AK8" s="387" t="str">
        <f t="shared" si="10"/>
        <v>na</v>
      </c>
      <c r="AL8" s="386">
        <f t="shared" si="11"/>
        <v>0</v>
      </c>
      <c r="AM8" s="78"/>
      <c r="AN8" s="378" t="s">
        <v>38</v>
      </c>
      <c r="AO8" s="387" t="str">
        <f t="shared" si="12"/>
        <v>na</v>
      </c>
      <c r="AP8" s="388">
        <v>0</v>
      </c>
      <c r="AQ8" s="389"/>
      <c r="AR8" s="382" t="s">
        <v>38</v>
      </c>
      <c r="AS8" s="390" t="str">
        <f t="shared" si="13"/>
        <v>na</v>
      </c>
      <c r="AT8" s="391">
        <f t="shared" si="14"/>
        <v>529.78918601999999</v>
      </c>
      <c r="AU8" s="389"/>
      <c r="AV8" s="382" t="s">
        <v>38</v>
      </c>
      <c r="AW8" s="385" t="str">
        <f t="shared" si="15"/>
        <v>na</v>
      </c>
    </row>
    <row r="9" spans="1:49" s="3" customFormat="1" hidden="1" x14ac:dyDescent="0.25">
      <c r="A9" s="14">
        <f>'T1'!A9</f>
        <v>1931</v>
      </c>
      <c r="B9" s="75">
        <v>495.87941351000001</v>
      </c>
      <c r="C9" s="76"/>
      <c r="D9" s="190" t="s">
        <v>38</v>
      </c>
      <c r="E9" s="240" t="str">
        <f t="shared" si="1"/>
        <v>na</v>
      </c>
      <c r="F9" s="75">
        <v>0</v>
      </c>
      <c r="G9" s="76"/>
      <c r="H9" s="190" t="s">
        <v>38</v>
      </c>
      <c r="I9" s="240" t="str">
        <f t="shared" si="2"/>
        <v>na</v>
      </c>
      <c r="J9" s="75">
        <v>0</v>
      </c>
      <c r="K9" s="76"/>
      <c r="L9" s="190" t="s">
        <v>38</v>
      </c>
      <c r="M9" s="240" t="str">
        <f t="shared" si="3"/>
        <v>na</v>
      </c>
      <c r="N9" s="75">
        <v>13.348396280000001</v>
      </c>
      <c r="O9" s="76"/>
      <c r="P9" s="190" t="s">
        <v>38</v>
      </c>
      <c r="Q9" s="240" t="str">
        <f t="shared" si="4"/>
        <v>na</v>
      </c>
      <c r="R9" s="75">
        <v>1.9317245999999999</v>
      </c>
      <c r="S9" s="76"/>
      <c r="T9" s="190" t="s">
        <v>38</v>
      </c>
      <c r="U9" s="240" t="str">
        <f t="shared" si="5"/>
        <v>na</v>
      </c>
      <c r="V9" s="75">
        <v>5.66740507</v>
      </c>
      <c r="W9" s="76"/>
      <c r="X9" s="190" t="s">
        <v>38</v>
      </c>
      <c r="Y9" s="240" t="str">
        <f t="shared" si="6"/>
        <v>na</v>
      </c>
      <c r="Z9" s="178">
        <f t="shared" si="7"/>
        <v>516.82693945999995</v>
      </c>
      <c r="AA9" s="187"/>
      <c r="AB9" s="191" t="s">
        <v>38</v>
      </c>
      <c r="AC9" s="242" t="str">
        <f t="shared" si="8"/>
        <v>na</v>
      </c>
      <c r="AD9" s="386">
        <v>0</v>
      </c>
      <c r="AE9" s="78"/>
      <c r="AF9" s="378" t="s">
        <v>38</v>
      </c>
      <c r="AG9" s="387" t="str">
        <f t="shared" si="9"/>
        <v>na</v>
      </c>
      <c r="AH9" s="386">
        <v>0</v>
      </c>
      <c r="AI9" s="78"/>
      <c r="AJ9" s="378" t="s">
        <v>38</v>
      </c>
      <c r="AK9" s="387" t="str">
        <f t="shared" si="10"/>
        <v>na</v>
      </c>
      <c r="AL9" s="386">
        <f t="shared" si="11"/>
        <v>0</v>
      </c>
      <c r="AM9" s="78"/>
      <c r="AN9" s="378" t="s">
        <v>38</v>
      </c>
      <c r="AO9" s="387" t="str">
        <f t="shared" si="12"/>
        <v>na</v>
      </c>
      <c r="AP9" s="388">
        <v>0</v>
      </c>
      <c r="AQ9" s="389"/>
      <c r="AR9" s="382" t="s">
        <v>38</v>
      </c>
      <c r="AS9" s="390" t="str">
        <f t="shared" si="13"/>
        <v>na</v>
      </c>
      <c r="AT9" s="391">
        <f t="shared" si="14"/>
        <v>516.82693945999995</v>
      </c>
      <c r="AU9" s="389"/>
      <c r="AV9" s="382" t="s">
        <v>38</v>
      </c>
      <c r="AW9" s="385" t="str">
        <f t="shared" si="15"/>
        <v>na</v>
      </c>
    </row>
    <row r="10" spans="1:49" s="3" customFormat="1" hidden="1" x14ac:dyDescent="0.25">
      <c r="A10" s="14">
        <f>'T1'!A10</f>
        <v>1932</v>
      </c>
      <c r="B10" s="75">
        <v>466.10551609320004</v>
      </c>
      <c r="C10" s="76"/>
      <c r="D10" s="190" t="s">
        <v>38</v>
      </c>
      <c r="E10" s="240" t="str">
        <f t="shared" si="1"/>
        <v>na</v>
      </c>
      <c r="F10" s="75">
        <v>0</v>
      </c>
      <c r="G10" s="76"/>
      <c r="H10" s="190" t="s">
        <v>38</v>
      </c>
      <c r="I10" s="240" t="str">
        <f t="shared" si="2"/>
        <v>na</v>
      </c>
      <c r="J10" s="75">
        <v>0</v>
      </c>
      <c r="K10" s="76"/>
      <c r="L10" s="190" t="s">
        <v>38</v>
      </c>
      <c r="M10" s="240" t="str">
        <f t="shared" si="3"/>
        <v>na</v>
      </c>
      <c r="N10" s="75">
        <v>16.975539149999999</v>
      </c>
      <c r="O10" s="76"/>
      <c r="P10" s="190" t="s">
        <v>38</v>
      </c>
      <c r="Q10" s="240" t="str">
        <f t="shared" si="4"/>
        <v>na</v>
      </c>
      <c r="R10" s="75">
        <v>1.108104</v>
      </c>
      <c r="S10" s="76"/>
      <c r="T10" s="190" t="s">
        <v>38</v>
      </c>
      <c r="U10" s="240" t="str">
        <f t="shared" si="5"/>
        <v>na</v>
      </c>
      <c r="V10" s="75">
        <v>5.9784750799999999</v>
      </c>
      <c r="W10" s="76"/>
      <c r="X10" s="190" t="s">
        <v>38</v>
      </c>
      <c r="Y10" s="240" t="str">
        <f t="shared" si="6"/>
        <v>na</v>
      </c>
      <c r="Z10" s="178">
        <f t="shared" si="7"/>
        <v>490.16763432320005</v>
      </c>
      <c r="AA10" s="187"/>
      <c r="AB10" s="191" t="s">
        <v>38</v>
      </c>
      <c r="AC10" s="242" t="str">
        <f t="shared" si="8"/>
        <v>na</v>
      </c>
      <c r="AD10" s="386">
        <v>0</v>
      </c>
      <c r="AE10" s="78"/>
      <c r="AF10" s="378" t="s">
        <v>38</v>
      </c>
      <c r="AG10" s="387" t="str">
        <f t="shared" si="9"/>
        <v>na</v>
      </c>
      <c r="AH10" s="386">
        <v>0</v>
      </c>
      <c r="AI10" s="78"/>
      <c r="AJ10" s="378" t="s">
        <v>38</v>
      </c>
      <c r="AK10" s="387" t="str">
        <f t="shared" si="10"/>
        <v>na</v>
      </c>
      <c r="AL10" s="386">
        <f t="shared" si="11"/>
        <v>0</v>
      </c>
      <c r="AM10" s="78"/>
      <c r="AN10" s="378" t="s">
        <v>38</v>
      </c>
      <c r="AO10" s="387" t="str">
        <f t="shared" si="12"/>
        <v>na</v>
      </c>
      <c r="AP10" s="388">
        <v>0</v>
      </c>
      <c r="AQ10" s="389"/>
      <c r="AR10" s="382" t="s">
        <v>38</v>
      </c>
      <c r="AS10" s="390" t="str">
        <f t="shared" si="13"/>
        <v>na</v>
      </c>
      <c r="AT10" s="391">
        <f t="shared" si="14"/>
        <v>490.16763432320005</v>
      </c>
      <c r="AU10" s="389"/>
      <c r="AV10" s="382" t="s">
        <v>38</v>
      </c>
      <c r="AW10" s="385" t="str">
        <f t="shared" si="15"/>
        <v>na</v>
      </c>
    </row>
    <row r="11" spans="1:49" s="3" customFormat="1" hidden="1" x14ac:dyDescent="0.25">
      <c r="A11" s="14">
        <f>'T1'!A11</f>
        <v>1933</v>
      </c>
      <c r="B11" s="75">
        <v>442.34956121240003</v>
      </c>
      <c r="C11" s="76"/>
      <c r="D11" s="190" t="s">
        <v>38</v>
      </c>
      <c r="E11" s="240" t="str">
        <f t="shared" si="1"/>
        <v>na</v>
      </c>
      <c r="F11" s="75">
        <v>0</v>
      </c>
      <c r="G11" s="76"/>
      <c r="H11" s="190" t="s">
        <v>38</v>
      </c>
      <c r="I11" s="240" t="str">
        <f t="shared" si="2"/>
        <v>na</v>
      </c>
      <c r="J11" s="75">
        <v>0</v>
      </c>
      <c r="K11" s="76"/>
      <c r="L11" s="190" t="s">
        <v>38</v>
      </c>
      <c r="M11" s="240" t="str">
        <f t="shared" si="3"/>
        <v>na</v>
      </c>
      <c r="N11" s="75">
        <v>9.0766430299999996</v>
      </c>
      <c r="O11" s="76"/>
      <c r="P11" s="190" t="s">
        <v>38</v>
      </c>
      <c r="Q11" s="240" t="str">
        <f t="shared" si="4"/>
        <v>na</v>
      </c>
      <c r="R11" s="75">
        <v>0.58373202999999996</v>
      </c>
      <c r="S11" s="76"/>
      <c r="T11" s="190" t="s">
        <v>38</v>
      </c>
      <c r="U11" s="240" t="str">
        <f t="shared" si="5"/>
        <v>na</v>
      </c>
      <c r="V11" s="75">
        <v>8.9522171199999985</v>
      </c>
      <c r="W11" s="76"/>
      <c r="X11" s="190" t="s">
        <v>38</v>
      </c>
      <c r="Y11" s="240" t="str">
        <f t="shared" si="6"/>
        <v>na</v>
      </c>
      <c r="Z11" s="178">
        <f t="shared" si="7"/>
        <v>460.96215339240007</v>
      </c>
      <c r="AA11" s="187"/>
      <c r="AB11" s="191" t="s">
        <v>38</v>
      </c>
      <c r="AC11" s="242" t="str">
        <f t="shared" si="8"/>
        <v>na</v>
      </c>
      <c r="AD11" s="386">
        <v>0</v>
      </c>
      <c r="AE11" s="78"/>
      <c r="AF11" s="378" t="s">
        <v>38</v>
      </c>
      <c r="AG11" s="387" t="str">
        <f t="shared" si="9"/>
        <v>na</v>
      </c>
      <c r="AH11" s="386">
        <v>0</v>
      </c>
      <c r="AI11" s="78"/>
      <c r="AJ11" s="378" t="s">
        <v>38</v>
      </c>
      <c r="AK11" s="387" t="str">
        <f t="shared" si="10"/>
        <v>na</v>
      </c>
      <c r="AL11" s="386">
        <f t="shared" si="11"/>
        <v>0</v>
      </c>
      <c r="AM11" s="78"/>
      <c r="AN11" s="378" t="s">
        <v>38</v>
      </c>
      <c r="AO11" s="387" t="str">
        <f t="shared" si="12"/>
        <v>na</v>
      </c>
      <c r="AP11" s="388">
        <v>0</v>
      </c>
      <c r="AQ11" s="389"/>
      <c r="AR11" s="382" t="s">
        <v>38</v>
      </c>
      <c r="AS11" s="390" t="str">
        <f t="shared" si="13"/>
        <v>na</v>
      </c>
      <c r="AT11" s="391">
        <f t="shared" si="14"/>
        <v>460.96215339240007</v>
      </c>
      <c r="AU11" s="389"/>
      <c r="AV11" s="382" t="s">
        <v>38</v>
      </c>
      <c r="AW11" s="385" t="str">
        <f t="shared" si="15"/>
        <v>na</v>
      </c>
    </row>
    <row r="12" spans="1:49" s="3" customFormat="1" hidden="1" x14ac:dyDescent="0.25">
      <c r="A12" s="14">
        <f>'T1'!A12</f>
        <v>1934</v>
      </c>
      <c r="B12" s="75">
        <v>498.86119815999996</v>
      </c>
      <c r="C12" s="76"/>
      <c r="D12" s="190" t="s">
        <v>38</v>
      </c>
      <c r="E12" s="240" t="str">
        <f t="shared" si="1"/>
        <v>na</v>
      </c>
      <c r="F12" s="75">
        <v>0</v>
      </c>
      <c r="G12" s="76"/>
      <c r="H12" s="190" t="s">
        <v>38</v>
      </c>
      <c r="I12" s="240" t="str">
        <f t="shared" si="2"/>
        <v>na</v>
      </c>
      <c r="J12" s="75">
        <v>0</v>
      </c>
      <c r="K12" s="76"/>
      <c r="L12" s="190" t="s">
        <v>38</v>
      </c>
      <c r="M12" s="240" t="str">
        <f t="shared" si="3"/>
        <v>na</v>
      </c>
      <c r="N12" s="75">
        <v>10.224256720000001</v>
      </c>
      <c r="O12" s="76"/>
      <c r="P12" s="190" t="s">
        <v>38</v>
      </c>
      <c r="Q12" s="240" t="str">
        <f t="shared" si="4"/>
        <v>na</v>
      </c>
      <c r="R12" s="75">
        <v>0.48128711999999996</v>
      </c>
      <c r="S12" s="76"/>
      <c r="T12" s="190" t="s">
        <v>38</v>
      </c>
      <c r="U12" s="240" t="str">
        <f t="shared" si="5"/>
        <v>na</v>
      </c>
      <c r="V12" s="75">
        <v>13.228903039999999</v>
      </c>
      <c r="W12" s="76"/>
      <c r="X12" s="190" t="s">
        <v>38</v>
      </c>
      <c r="Y12" s="240" t="str">
        <f t="shared" si="6"/>
        <v>na</v>
      </c>
      <c r="Z12" s="178">
        <f t="shared" si="7"/>
        <v>522.79564503999995</v>
      </c>
      <c r="AA12" s="187"/>
      <c r="AB12" s="191" t="s">
        <v>38</v>
      </c>
      <c r="AC12" s="242" t="str">
        <f t="shared" si="8"/>
        <v>na</v>
      </c>
      <c r="AD12" s="386">
        <v>0</v>
      </c>
      <c r="AE12" s="78"/>
      <c r="AF12" s="378" t="s">
        <v>38</v>
      </c>
      <c r="AG12" s="387" t="str">
        <f t="shared" si="9"/>
        <v>na</v>
      </c>
      <c r="AH12" s="386">
        <v>0</v>
      </c>
      <c r="AI12" s="78"/>
      <c r="AJ12" s="378" t="s">
        <v>38</v>
      </c>
      <c r="AK12" s="387" t="str">
        <f t="shared" si="10"/>
        <v>na</v>
      </c>
      <c r="AL12" s="386">
        <f t="shared" si="11"/>
        <v>0</v>
      </c>
      <c r="AM12" s="78"/>
      <c r="AN12" s="378" t="s">
        <v>38</v>
      </c>
      <c r="AO12" s="387" t="str">
        <f t="shared" si="12"/>
        <v>na</v>
      </c>
      <c r="AP12" s="388">
        <v>0</v>
      </c>
      <c r="AQ12" s="389"/>
      <c r="AR12" s="382" t="s">
        <v>38</v>
      </c>
      <c r="AS12" s="390" t="str">
        <f t="shared" si="13"/>
        <v>na</v>
      </c>
      <c r="AT12" s="391">
        <f t="shared" si="14"/>
        <v>522.79564503999995</v>
      </c>
      <c r="AU12" s="389"/>
      <c r="AV12" s="382" t="s">
        <v>38</v>
      </c>
      <c r="AW12" s="385" t="str">
        <f t="shared" si="15"/>
        <v>na</v>
      </c>
    </row>
    <row r="13" spans="1:49" s="3" customFormat="1" hidden="1" x14ac:dyDescent="0.25">
      <c r="A13" s="14">
        <f>'T1'!A13</f>
        <v>1935</v>
      </c>
      <c r="B13" s="75">
        <v>496.44059337000004</v>
      </c>
      <c r="C13" s="76"/>
      <c r="D13" s="190" t="s">
        <v>38</v>
      </c>
      <c r="E13" s="240" t="str">
        <f t="shared" si="1"/>
        <v>na</v>
      </c>
      <c r="F13" s="75">
        <v>28.356529380000001</v>
      </c>
      <c r="G13" s="76"/>
      <c r="H13" s="190" t="s">
        <v>38</v>
      </c>
      <c r="I13" s="240" t="str">
        <f t="shared" si="2"/>
        <v>na</v>
      </c>
      <c r="J13" s="75">
        <v>0</v>
      </c>
      <c r="K13" s="76"/>
      <c r="L13" s="190" t="s">
        <v>38</v>
      </c>
      <c r="M13" s="240" t="str">
        <f t="shared" si="3"/>
        <v>na</v>
      </c>
      <c r="N13" s="75">
        <v>14.371149520000001</v>
      </c>
      <c r="O13" s="76"/>
      <c r="P13" s="190" t="s">
        <v>38</v>
      </c>
      <c r="Q13" s="240" t="str">
        <f t="shared" si="4"/>
        <v>na</v>
      </c>
      <c r="R13" s="75">
        <v>0.53525259000000003</v>
      </c>
      <c r="S13" s="76"/>
      <c r="T13" s="190" t="s">
        <v>38</v>
      </c>
      <c r="U13" s="240" t="str">
        <f t="shared" si="5"/>
        <v>na</v>
      </c>
      <c r="V13" s="75">
        <v>12.758264590000001</v>
      </c>
      <c r="W13" s="76"/>
      <c r="X13" s="190" t="s">
        <v>38</v>
      </c>
      <c r="Y13" s="240" t="str">
        <f t="shared" si="6"/>
        <v>na</v>
      </c>
      <c r="Z13" s="178">
        <f t="shared" si="7"/>
        <v>552.46178945000008</v>
      </c>
      <c r="AA13" s="187"/>
      <c r="AB13" s="191" t="s">
        <v>38</v>
      </c>
      <c r="AC13" s="242" t="str">
        <f t="shared" si="8"/>
        <v>na</v>
      </c>
      <c r="AD13" s="386">
        <v>0</v>
      </c>
      <c r="AE13" s="78"/>
      <c r="AF13" s="378" t="s">
        <v>38</v>
      </c>
      <c r="AG13" s="387" t="str">
        <f t="shared" si="9"/>
        <v>na</v>
      </c>
      <c r="AH13" s="386">
        <v>0</v>
      </c>
      <c r="AI13" s="78"/>
      <c r="AJ13" s="378" t="s">
        <v>38</v>
      </c>
      <c r="AK13" s="387" t="str">
        <f t="shared" si="10"/>
        <v>na</v>
      </c>
      <c r="AL13" s="386">
        <f t="shared" si="11"/>
        <v>0</v>
      </c>
      <c r="AM13" s="78"/>
      <c r="AN13" s="378" t="s">
        <v>38</v>
      </c>
      <c r="AO13" s="387" t="str">
        <f t="shared" si="12"/>
        <v>na</v>
      </c>
      <c r="AP13" s="388">
        <v>0</v>
      </c>
      <c r="AQ13" s="389"/>
      <c r="AR13" s="382" t="s">
        <v>38</v>
      </c>
      <c r="AS13" s="390" t="str">
        <f t="shared" si="13"/>
        <v>na</v>
      </c>
      <c r="AT13" s="391">
        <f t="shared" si="14"/>
        <v>552.46178945000008</v>
      </c>
      <c r="AU13" s="389"/>
      <c r="AV13" s="382" t="s">
        <v>38</v>
      </c>
      <c r="AW13" s="385" t="str">
        <f t="shared" si="15"/>
        <v>na</v>
      </c>
    </row>
    <row r="14" spans="1:49" s="3" customFormat="1" hidden="1" x14ac:dyDescent="0.25">
      <c r="A14" s="14">
        <f>'T1'!A14</f>
        <v>1936</v>
      </c>
      <c r="B14" s="75">
        <v>479.12817734999999</v>
      </c>
      <c r="C14" s="76"/>
      <c r="D14" s="190" t="s">
        <v>38</v>
      </c>
      <c r="E14" s="240" t="str">
        <f t="shared" si="1"/>
        <v>na</v>
      </c>
      <c r="F14" s="75">
        <v>46.034203500000004</v>
      </c>
      <c r="G14" s="76"/>
      <c r="H14" s="190" t="s">
        <v>38</v>
      </c>
      <c r="I14" s="240" t="str">
        <f t="shared" si="2"/>
        <v>na</v>
      </c>
      <c r="J14" s="75">
        <v>0</v>
      </c>
      <c r="K14" s="76"/>
      <c r="L14" s="190" t="s">
        <v>38</v>
      </c>
      <c r="M14" s="240" t="str">
        <f t="shared" si="3"/>
        <v>na</v>
      </c>
      <c r="N14" s="75">
        <v>15.042529179999999</v>
      </c>
      <c r="O14" s="76"/>
      <c r="P14" s="190" t="s">
        <v>38</v>
      </c>
      <c r="Q14" s="240" t="str">
        <f t="shared" si="4"/>
        <v>na</v>
      </c>
      <c r="R14" s="75">
        <v>1.12465328</v>
      </c>
      <c r="S14" s="76"/>
      <c r="T14" s="190" t="s">
        <v>38</v>
      </c>
      <c r="U14" s="240" t="str">
        <f t="shared" si="5"/>
        <v>na</v>
      </c>
      <c r="V14" s="75">
        <v>13.221025640000001</v>
      </c>
      <c r="W14" s="76"/>
      <c r="X14" s="190" t="s">
        <v>38</v>
      </c>
      <c r="Y14" s="240" t="str">
        <f t="shared" si="6"/>
        <v>na</v>
      </c>
      <c r="Z14" s="178">
        <f t="shared" si="7"/>
        <v>554.55058894999991</v>
      </c>
      <c r="AA14" s="187"/>
      <c r="AB14" s="191" t="s">
        <v>38</v>
      </c>
      <c r="AC14" s="242" t="str">
        <f t="shared" si="8"/>
        <v>na</v>
      </c>
      <c r="AD14" s="386">
        <v>0</v>
      </c>
      <c r="AE14" s="78"/>
      <c r="AF14" s="378" t="s">
        <v>38</v>
      </c>
      <c r="AG14" s="387" t="str">
        <f t="shared" si="9"/>
        <v>na</v>
      </c>
      <c r="AH14" s="386">
        <v>0</v>
      </c>
      <c r="AI14" s="78"/>
      <c r="AJ14" s="378" t="s">
        <v>38</v>
      </c>
      <c r="AK14" s="387" t="str">
        <f t="shared" si="10"/>
        <v>na</v>
      </c>
      <c r="AL14" s="386">
        <f t="shared" si="11"/>
        <v>0</v>
      </c>
      <c r="AM14" s="78"/>
      <c r="AN14" s="378" t="s">
        <v>38</v>
      </c>
      <c r="AO14" s="387" t="str">
        <f t="shared" si="12"/>
        <v>na</v>
      </c>
      <c r="AP14" s="388">
        <v>0</v>
      </c>
      <c r="AQ14" s="389"/>
      <c r="AR14" s="382" t="s">
        <v>38</v>
      </c>
      <c r="AS14" s="390" t="str">
        <f t="shared" si="13"/>
        <v>na</v>
      </c>
      <c r="AT14" s="391">
        <f t="shared" si="14"/>
        <v>554.55058894999991</v>
      </c>
      <c r="AU14" s="389"/>
      <c r="AV14" s="382" t="s">
        <v>38</v>
      </c>
      <c r="AW14" s="385" t="str">
        <f t="shared" si="15"/>
        <v>na</v>
      </c>
    </row>
    <row r="15" spans="1:49" s="3" customFormat="1" hidden="1" x14ac:dyDescent="0.25">
      <c r="A15" s="14">
        <f>'T1'!A15</f>
        <v>1937</v>
      </c>
      <c r="B15" s="75">
        <v>497.16041313999995</v>
      </c>
      <c r="C15" s="76"/>
      <c r="D15" s="190" t="s">
        <v>38</v>
      </c>
      <c r="E15" s="240" t="str">
        <f t="shared" si="1"/>
        <v>na</v>
      </c>
      <c r="F15" s="75">
        <v>48.280901479999997</v>
      </c>
      <c r="G15" s="76"/>
      <c r="H15" s="190" t="s">
        <v>38</v>
      </c>
      <c r="I15" s="240" t="str">
        <f t="shared" si="2"/>
        <v>na</v>
      </c>
      <c r="J15" s="75">
        <v>0</v>
      </c>
      <c r="K15" s="76"/>
      <c r="L15" s="190" t="s">
        <v>38</v>
      </c>
      <c r="M15" s="240" t="str">
        <f t="shared" si="3"/>
        <v>na</v>
      </c>
      <c r="N15" s="75">
        <v>18.895044249999998</v>
      </c>
      <c r="O15" s="76"/>
      <c r="P15" s="190" t="s">
        <v>38</v>
      </c>
      <c r="Q15" s="240" t="str">
        <f t="shared" si="4"/>
        <v>na</v>
      </c>
      <c r="R15" s="75">
        <v>1.0041165700000001</v>
      </c>
      <c r="S15" s="76"/>
      <c r="T15" s="190" t="s">
        <v>38</v>
      </c>
      <c r="U15" s="240" t="str">
        <f t="shared" si="5"/>
        <v>na</v>
      </c>
      <c r="V15" s="75">
        <v>8.4784430999999998</v>
      </c>
      <c r="W15" s="76"/>
      <c r="X15" s="190" t="s">
        <v>38</v>
      </c>
      <c r="Y15" s="240" t="str">
        <f t="shared" si="6"/>
        <v>na</v>
      </c>
      <c r="Z15" s="178">
        <f t="shared" si="7"/>
        <v>573.81891853999991</v>
      </c>
      <c r="AA15" s="187"/>
      <c r="AB15" s="191" t="s">
        <v>38</v>
      </c>
      <c r="AC15" s="242" t="str">
        <f t="shared" si="8"/>
        <v>na</v>
      </c>
      <c r="AD15" s="386">
        <v>0</v>
      </c>
      <c r="AE15" s="78"/>
      <c r="AF15" s="378" t="s">
        <v>38</v>
      </c>
      <c r="AG15" s="387" t="str">
        <f t="shared" si="9"/>
        <v>na</v>
      </c>
      <c r="AH15" s="386">
        <v>0</v>
      </c>
      <c r="AI15" s="78"/>
      <c r="AJ15" s="378" t="s">
        <v>38</v>
      </c>
      <c r="AK15" s="387" t="str">
        <f t="shared" si="10"/>
        <v>na</v>
      </c>
      <c r="AL15" s="386">
        <f t="shared" si="11"/>
        <v>0</v>
      </c>
      <c r="AM15" s="78"/>
      <c r="AN15" s="378" t="s">
        <v>38</v>
      </c>
      <c r="AO15" s="387" t="str">
        <f t="shared" si="12"/>
        <v>na</v>
      </c>
      <c r="AP15" s="388">
        <v>0</v>
      </c>
      <c r="AQ15" s="389"/>
      <c r="AR15" s="382" t="s">
        <v>38</v>
      </c>
      <c r="AS15" s="390" t="str">
        <f t="shared" si="13"/>
        <v>na</v>
      </c>
      <c r="AT15" s="391">
        <f t="shared" si="14"/>
        <v>573.81891853999991</v>
      </c>
      <c r="AU15" s="389"/>
      <c r="AV15" s="382" t="s">
        <v>38</v>
      </c>
      <c r="AW15" s="385" t="str">
        <f t="shared" si="15"/>
        <v>na</v>
      </c>
    </row>
    <row r="16" spans="1:49" s="3" customFormat="1" hidden="1" x14ac:dyDescent="0.25">
      <c r="A16" s="14">
        <f>'T1'!A16</f>
        <v>1938</v>
      </c>
      <c r="B16" s="75">
        <v>485.48417712000003</v>
      </c>
      <c r="C16" s="76"/>
      <c r="D16" s="190" t="s">
        <v>38</v>
      </c>
      <c r="E16" s="240" t="str">
        <f t="shared" si="1"/>
        <v>na</v>
      </c>
      <c r="F16" s="75">
        <v>47.423434470000004</v>
      </c>
      <c r="G16" s="76"/>
      <c r="H16" s="190" t="s">
        <v>38</v>
      </c>
      <c r="I16" s="240" t="str">
        <f t="shared" si="2"/>
        <v>na</v>
      </c>
      <c r="J16" s="75">
        <v>0</v>
      </c>
      <c r="K16" s="76"/>
      <c r="L16" s="190" t="s">
        <v>38</v>
      </c>
      <c r="M16" s="240" t="str">
        <f t="shared" si="3"/>
        <v>na</v>
      </c>
      <c r="N16" s="75">
        <v>20.713891040000004</v>
      </c>
      <c r="O16" s="76"/>
      <c r="P16" s="190" t="s">
        <v>38</v>
      </c>
      <c r="Q16" s="240" t="str">
        <f t="shared" si="4"/>
        <v>na</v>
      </c>
      <c r="R16" s="75">
        <v>0.88136273999999992</v>
      </c>
      <c r="S16" s="76"/>
      <c r="T16" s="190" t="s">
        <v>38</v>
      </c>
      <c r="U16" s="240" t="str">
        <f t="shared" si="5"/>
        <v>na</v>
      </c>
      <c r="V16" s="75">
        <v>13.291072398999999</v>
      </c>
      <c r="W16" s="76"/>
      <c r="X16" s="190" t="s">
        <v>38</v>
      </c>
      <c r="Y16" s="240" t="str">
        <f t="shared" si="6"/>
        <v>na</v>
      </c>
      <c r="Z16" s="178">
        <f t="shared" si="7"/>
        <v>567.79393776899997</v>
      </c>
      <c r="AA16" s="187"/>
      <c r="AB16" s="191" t="s">
        <v>38</v>
      </c>
      <c r="AC16" s="242" t="str">
        <f t="shared" si="8"/>
        <v>na</v>
      </c>
      <c r="AD16" s="386">
        <v>0</v>
      </c>
      <c r="AE16" s="78"/>
      <c r="AF16" s="378" t="s">
        <v>38</v>
      </c>
      <c r="AG16" s="387" t="str">
        <f t="shared" si="9"/>
        <v>na</v>
      </c>
      <c r="AH16" s="386">
        <v>0</v>
      </c>
      <c r="AI16" s="78"/>
      <c r="AJ16" s="378" t="s">
        <v>38</v>
      </c>
      <c r="AK16" s="387" t="str">
        <f t="shared" si="10"/>
        <v>na</v>
      </c>
      <c r="AL16" s="386">
        <f t="shared" si="11"/>
        <v>0</v>
      </c>
      <c r="AM16" s="78"/>
      <c r="AN16" s="378" t="s">
        <v>38</v>
      </c>
      <c r="AO16" s="387" t="str">
        <f t="shared" si="12"/>
        <v>na</v>
      </c>
      <c r="AP16" s="388">
        <v>0</v>
      </c>
      <c r="AQ16" s="389"/>
      <c r="AR16" s="382" t="s">
        <v>38</v>
      </c>
      <c r="AS16" s="390" t="str">
        <f t="shared" si="13"/>
        <v>na</v>
      </c>
      <c r="AT16" s="391">
        <f t="shared" si="14"/>
        <v>567.79393776899997</v>
      </c>
      <c r="AU16" s="389"/>
      <c r="AV16" s="382" t="s">
        <v>38</v>
      </c>
      <c r="AW16" s="385" t="str">
        <f t="shared" si="15"/>
        <v>na</v>
      </c>
    </row>
    <row r="17" spans="1:49" s="3" customFormat="1" hidden="1" x14ac:dyDescent="0.25">
      <c r="A17" s="14" t="str">
        <f>'T1'!A17</f>
        <v>1939h</v>
      </c>
      <c r="B17" s="75">
        <v>251.35910440999999</v>
      </c>
      <c r="C17" s="76"/>
      <c r="D17" s="190" t="s">
        <v>38</v>
      </c>
      <c r="E17" s="240" t="str">
        <f t="shared" si="1"/>
        <v>na</v>
      </c>
      <c r="F17" s="75">
        <v>27.974577929999999</v>
      </c>
      <c r="G17" s="76"/>
      <c r="H17" s="190" t="s">
        <v>38</v>
      </c>
      <c r="I17" s="240" t="str">
        <f t="shared" si="2"/>
        <v>na</v>
      </c>
      <c r="J17" s="75">
        <v>0</v>
      </c>
      <c r="K17" s="76"/>
      <c r="L17" s="190" t="s">
        <v>38</v>
      </c>
      <c r="M17" s="240" t="str">
        <f t="shared" si="3"/>
        <v>na</v>
      </c>
      <c r="N17" s="75">
        <v>16.7271286</v>
      </c>
      <c r="O17" s="76"/>
      <c r="P17" s="190" t="s">
        <v>38</v>
      </c>
      <c r="Q17" s="240" t="str">
        <f t="shared" si="4"/>
        <v>na</v>
      </c>
      <c r="R17" s="75">
        <v>0.35482125000000003</v>
      </c>
      <c r="S17" s="76"/>
      <c r="T17" s="190" t="s">
        <v>38</v>
      </c>
      <c r="U17" s="240" t="str">
        <f t="shared" si="5"/>
        <v>na</v>
      </c>
      <c r="V17" s="75">
        <v>8.8555142500000006</v>
      </c>
      <c r="W17" s="76"/>
      <c r="X17" s="190" t="s">
        <v>38</v>
      </c>
      <c r="Y17" s="240" t="str">
        <f t="shared" si="6"/>
        <v>na</v>
      </c>
      <c r="Z17" s="178">
        <f t="shared" si="7"/>
        <v>305.27114644</v>
      </c>
      <c r="AA17" s="187"/>
      <c r="AB17" s="191" t="s">
        <v>38</v>
      </c>
      <c r="AC17" s="242" t="str">
        <f t="shared" si="8"/>
        <v>na</v>
      </c>
      <c r="AD17" s="386">
        <v>0</v>
      </c>
      <c r="AE17" s="78"/>
      <c r="AF17" s="378" t="s">
        <v>38</v>
      </c>
      <c r="AG17" s="387" t="str">
        <f t="shared" si="9"/>
        <v>na</v>
      </c>
      <c r="AH17" s="386">
        <v>0</v>
      </c>
      <c r="AI17" s="78"/>
      <c r="AJ17" s="378" t="s">
        <v>38</v>
      </c>
      <c r="AK17" s="387" t="str">
        <f t="shared" si="10"/>
        <v>na</v>
      </c>
      <c r="AL17" s="386">
        <f t="shared" si="11"/>
        <v>0</v>
      </c>
      <c r="AM17" s="78"/>
      <c r="AN17" s="378" t="s">
        <v>38</v>
      </c>
      <c r="AO17" s="387" t="str">
        <f t="shared" si="12"/>
        <v>na</v>
      </c>
      <c r="AP17" s="388">
        <v>0</v>
      </c>
      <c r="AQ17" s="389"/>
      <c r="AR17" s="382" t="s">
        <v>38</v>
      </c>
      <c r="AS17" s="390" t="str">
        <f t="shared" si="13"/>
        <v>na</v>
      </c>
      <c r="AT17" s="391">
        <f t="shared" si="14"/>
        <v>305.27114644</v>
      </c>
      <c r="AU17" s="389"/>
      <c r="AV17" s="382" t="s">
        <v>38</v>
      </c>
      <c r="AW17" s="385" t="str">
        <f t="shared" si="15"/>
        <v>na</v>
      </c>
    </row>
    <row r="18" spans="1:49" s="3" customFormat="1" hidden="1" x14ac:dyDescent="0.25">
      <c r="A18" s="14">
        <f>'T1'!A18</f>
        <v>1940</v>
      </c>
      <c r="B18" s="75">
        <v>487.99675464000001</v>
      </c>
      <c r="C18" s="76"/>
      <c r="D18" s="190" t="s">
        <v>38</v>
      </c>
      <c r="E18" s="240" t="str">
        <f t="shared" si="1"/>
        <v>na</v>
      </c>
      <c r="F18" s="75">
        <v>53.824361490000001</v>
      </c>
      <c r="G18" s="76"/>
      <c r="H18" s="190" t="s">
        <v>38</v>
      </c>
      <c r="I18" s="240" t="str">
        <f t="shared" si="2"/>
        <v>na</v>
      </c>
      <c r="J18" s="75">
        <v>0</v>
      </c>
      <c r="K18" s="76"/>
      <c r="L18" s="190" t="s">
        <v>38</v>
      </c>
      <c r="M18" s="240" t="str">
        <f t="shared" si="3"/>
        <v>na</v>
      </c>
      <c r="N18" s="75">
        <v>17.508597210000001</v>
      </c>
      <c r="O18" s="76"/>
      <c r="P18" s="190" t="s">
        <v>38</v>
      </c>
      <c r="Q18" s="240" t="str">
        <f t="shared" si="4"/>
        <v>na</v>
      </c>
      <c r="R18" s="75">
        <v>0.89768205999999995</v>
      </c>
      <c r="S18" s="76"/>
      <c r="T18" s="190" t="s">
        <v>38</v>
      </c>
      <c r="U18" s="240" t="str">
        <f t="shared" si="5"/>
        <v>na</v>
      </c>
      <c r="V18" s="75">
        <v>15.97217055</v>
      </c>
      <c r="W18" s="76"/>
      <c r="X18" s="190" t="s">
        <v>38</v>
      </c>
      <c r="Y18" s="240" t="str">
        <f t="shared" si="6"/>
        <v>na</v>
      </c>
      <c r="Z18" s="178">
        <f t="shared" si="7"/>
        <v>576.19956594999996</v>
      </c>
      <c r="AA18" s="187"/>
      <c r="AB18" s="191" t="s">
        <v>38</v>
      </c>
      <c r="AC18" s="242" t="str">
        <f t="shared" si="8"/>
        <v>na</v>
      </c>
      <c r="AD18" s="386">
        <v>0</v>
      </c>
      <c r="AE18" s="78"/>
      <c r="AF18" s="378" t="s">
        <v>38</v>
      </c>
      <c r="AG18" s="387" t="str">
        <f t="shared" si="9"/>
        <v>na</v>
      </c>
      <c r="AH18" s="386">
        <v>0</v>
      </c>
      <c r="AI18" s="78"/>
      <c r="AJ18" s="378" t="s">
        <v>38</v>
      </c>
      <c r="AK18" s="387" t="str">
        <f t="shared" si="10"/>
        <v>na</v>
      </c>
      <c r="AL18" s="386">
        <f t="shared" si="11"/>
        <v>0</v>
      </c>
      <c r="AM18" s="78"/>
      <c r="AN18" s="378" t="s">
        <v>38</v>
      </c>
      <c r="AO18" s="387" t="str">
        <f t="shared" si="12"/>
        <v>na</v>
      </c>
      <c r="AP18" s="388">
        <v>0</v>
      </c>
      <c r="AQ18" s="389"/>
      <c r="AR18" s="382" t="s">
        <v>38</v>
      </c>
      <c r="AS18" s="390" t="str">
        <f t="shared" si="13"/>
        <v>na</v>
      </c>
      <c r="AT18" s="391">
        <f t="shared" si="14"/>
        <v>576.19956594999996</v>
      </c>
      <c r="AU18" s="389"/>
      <c r="AV18" s="382" t="s">
        <v>38</v>
      </c>
      <c r="AW18" s="385" t="str">
        <f t="shared" si="15"/>
        <v>na</v>
      </c>
    </row>
    <row r="19" spans="1:49" s="3" customFormat="1" hidden="1" x14ac:dyDescent="0.25">
      <c r="A19" s="14">
        <f>'T1'!A19</f>
        <v>1941</v>
      </c>
      <c r="B19" s="75">
        <v>489.24433121999999</v>
      </c>
      <c r="C19" s="76"/>
      <c r="D19" s="190" t="s">
        <v>38</v>
      </c>
      <c r="E19" s="240" t="str">
        <f t="shared" si="1"/>
        <v>na</v>
      </c>
      <c r="F19" s="75">
        <v>59.713194390000005</v>
      </c>
      <c r="G19" s="76"/>
      <c r="H19" s="190" t="s">
        <v>38</v>
      </c>
      <c r="I19" s="240" t="str">
        <f t="shared" si="2"/>
        <v>na</v>
      </c>
      <c r="J19" s="75">
        <v>0</v>
      </c>
      <c r="K19" s="76"/>
      <c r="L19" s="190" t="s">
        <v>38</v>
      </c>
      <c r="M19" s="240" t="str">
        <f t="shared" si="3"/>
        <v>na</v>
      </c>
      <c r="N19" s="75">
        <v>20.213828509999999</v>
      </c>
      <c r="O19" s="76"/>
      <c r="P19" s="190" t="s">
        <v>38</v>
      </c>
      <c r="Q19" s="240" t="str">
        <f t="shared" si="4"/>
        <v>na</v>
      </c>
      <c r="R19" s="75">
        <v>0.92612351999999998</v>
      </c>
      <c r="S19" s="76"/>
      <c r="T19" s="190" t="s">
        <v>38</v>
      </c>
      <c r="U19" s="240" t="str">
        <f t="shared" si="5"/>
        <v>na</v>
      </c>
      <c r="V19" s="75">
        <v>8.7678060200000001</v>
      </c>
      <c r="W19" s="76"/>
      <c r="X19" s="190" t="s">
        <v>38</v>
      </c>
      <c r="Y19" s="240" t="str">
        <f t="shared" si="6"/>
        <v>na</v>
      </c>
      <c r="Z19" s="178">
        <f t="shared" si="7"/>
        <v>578.86528365999993</v>
      </c>
      <c r="AA19" s="187"/>
      <c r="AB19" s="191" t="s">
        <v>38</v>
      </c>
      <c r="AC19" s="242" t="str">
        <f t="shared" si="8"/>
        <v>na</v>
      </c>
      <c r="AD19" s="386">
        <v>0</v>
      </c>
      <c r="AE19" s="78"/>
      <c r="AF19" s="378" t="s">
        <v>38</v>
      </c>
      <c r="AG19" s="387" t="str">
        <f t="shared" si="9"/>
        <v>na</v>
      </c>
      <c r="AH19" s="386">
        <v>0</v>
      </c>
      <c r="AI19" s="78"/>
      <c r="AJ19" s="378" t="s">
        <v>38</v>
      </c>
      <c r="AK19" s="387" t="str">
        <f t="shared" si="10"/>
        <v>na</v>
      </c>
      <c r="AL19" s="386">
        <f t="shared" si="11"/>
        <v>0</v>
      </c>
      <c r="AM19" s="78"/>
      <c r="AN19" s="378" t="s">
        <v>38</v>
      </c>
      <c r="AO19" s="387" t="str">
        <f t="shared" si="12"/>
        <v>na</v>
      </c>
      <c r="AP19" s="388">
        <v>0</v>
      </c>
      <c r="AQ19" s="389"/>
      <c r="AR19" s="382" t="s">
        <v>38</v>
      </c>
      <c r="AS19" s="390" t="str">
        <f t="shared" si="13"/>
        <v>na</v>
      </c>
      <c r="AT19" s="391">
        <f t="shared" si="14"/>
        <v>578.86528365999993</v>
      </c>
      <c r="AU19" s="389"/>
      <c r="AV19" s="382" t="s">
        <v>38</v>
      </c>
      <c r="AW19" s="385" t="str">
        <f t="shared" si="15"/>
        <v>na</v>
      </c>
    </row>
    <row r="20" spans="1:49" s="3" customFormat="1" hidden="1" x14ac:dyDescent="0.25">
      <c r="A20" s="14">
        <f>'T1'!A20</f>
        <v>1942</v>
      </c>
      <c r="B20" s="75">
        <v>471.39254745000005</v>
      </c>
      <c r="C20" s="76"/>
      <c r="D20" s="190" t="s">
        <v>38</v>
      </c>
      <c r="E20" s="240" t="str">
        <f t="shared" si="1"/>
        <v>na</v>
      </c>
      <c r="F20" s="75">
        <v>53.214032109999998</v>
      </c>
      <c r="G20" s="76"/>
      <c r="H20" s="190" t="s">
        <v>38</v>
      </c>
      <c r="I20" s="240" t="str">
        <f t="shared" si="2"/>
        <v>na</v>
      </c>
      <c r="J20" s="75">
        <v>0</v>
      </c>
      <c r="K20" s="76"/>
      <c r="L20" s="190" t="s">
        <v>38</v>
      </c>
      <c r="M20" s="240" t="str">
        <f t="shared" si="3"/>
        <v>na</v>
      </c>
      <c r="N20" s="75">
        <v>16.40134961</v>
      </c>
      <c r="O20" s="76"/>
      <c r="P20" s="190" t="s">
        <v>38</v>
      </c>
      <c r="Q20" s="240" t="str">
        <f t="shared" si="4"/>
        <v>na</v>
      </c>
      <c r="R20" s="75">
        <v>0.74167413999999998</v>
      </c>
      <c r="S20" s="76"/>
      <c r="T20" s="190" t="s">
        <v>38</v>
      </c>
      <c r="U20" s="240" t="str">
        <f t="shared" si="5"/>
        <v>na</v>
      </c>
      <c r="V20" s="75">
        <v>8.3559878300000001</v>
      </c>
      <c r="W20" s="76"/>
      <c r="X20" s="190" t="s">
        <v>38</v>
      </c>
      <c r="Y20" s="240" t="str">
        <f t="shared" si="6"/>
        <v>na</v>
      </c>
      <c r="Z20" s="178">
        <f t="shared" si="7"/>
        <v>550.10559114</v>
      </c>
      <c r="AA20" s="187"/>
      <c r="AB20" s="191" t="s">
        <v>38</v>
      </c>
      <c r="AC20" s="242" t="str">
        <f t="shared" si="8"/>
        <v>na</v>
      </c>
      <c r="AD20" s="386">
        <v>0</v>
      </c>
      <c r="AE20" s="78"/>
      <c r="AF20" s="378" t="s">
        <v>38</v>
      </c>
      <c r="AG20" s="387" t="str">
        <f t="shared" si="9"/>
        <v>na</v>
      </c>
      <c r="AH20" s="386">
        <v>0</v>
      </c>
      <c r="AI20" s="78"/>
      <c r="AJ20" s="378" t="s">
        <v>38</v>
      </c>
      <c r="AK20" s="387" t="str">
        <f t="shared" si="10"/>
        <v>na</v>
      </c>
      <c r="AL20" s="386">
        <f t="shared" si="11"/>
        <v>0</v>
      </c>
      <c r="AM20" s="78"/>
      <c r="AN20" s="378" t="s">
        <v>38</v>
      </c>
      <c r="AO20" s="387" t="str">
        <f t="shared" si="12"/>
        <v>na</v>
      </c>
      <c r="AP20" s="388">
        <v>0</v>
      </c>
      <c r="AQ20" s="389"/>
      <c r="AR20" s="382" t="s">
        <v>38</v>
      </c>
      <c r="AS20" s="390" t="str">
        <f t="shared" si="13"/>
        <v>na</v>
      </c>
      <c r="AT20" s="391">
        <f t="shared" si="14"/>
        <v>550.10559114</v>
      </c>
      <c r="AU20" s="389"/>
      <c r="AV20" s="382" t="s">
        <v>38</v>
      </c>
      <c r="AW20" s="385" t="str">
        <f t="shared" si="15"/>
        <v>na</v>
      </c>
    </row>
    <row r="21" spans="1:49" s="3" customFormat="1" hidden="1" x14ac:dyDescent="0.25">
      <c r="A21" s="14">
        <f>'T1'!A21</f>
        <v>1943</v>
      </c>
      <c r="B21" s="75">
        <v>466.79934307000002</v>
      </c>
      <c r="C21" s="76"/>
      <c r="D21" s="190" t="s">
        <v>38</v>
      </c>
      <c r="E21" s="240" t="str">
        <f t="shared" si="1"/>
        <v>na</v>
      </c>
      <c r="F21" s="75">
        <v>33.830194189999993</v>
      </c>
      <c r="G21" s="76"/>
      <c r="H21" s="190" t="s">
        <v>38</v>
      </c>
      <c r="I21" s="240" t="str">
        <f t="shared" si="2"/>
        <v>na</v>
      </c>
      <c r="J21" s="75">
        <v>0</v>
      </c>
      <c r="K21" s="76"/>
      <c r="L21" s="190" t="s">
        <v>38</v>
      </c>
      <c r="M21" s="240" t="str">
        <f t="shared" si="3"/>
        <v>na</v>
      </c>
      <c r="N21" s="75">
        <v>22.560529940000002</v>
      </c>
      <c r="O21" s="76"/>
      <c r="P21" s="190" t="s">
        <v>38</v>
      </c>
      <c r="Q21" s="240" t="str">
        <f t="shared" si="4"/>
        <v>na</v>
      </c>
      <c r="R21" s="75">
        <v>0.39417437999999999</v>
      </c>
      <c r="S21" s="76"/>
      <c r="T21" s="190" t="s">
        <v>38</v>
      </c>
      <c r="U21" s="240" t="str">
        <f t="shared" si="5"/>
        <v>na</v>
      </c>
      <c r="V21" s="75">
        <v>6.670468800000001</v>
      </c>
      <c r="W21" s="76"/>
      <c r="X21" s="190" t="s">
        <v>38</v>
      </c>
      <c r="Y21" s="240" t="str">
        <f t="shared" si="6"/>
        <v>na</v>
      </c>
      <c r="Z21" s="178">
        <f t="shared" si="7"/>
        <v>530.25471038000001</v>
      </c>
      <c r="AA21" s="187"/>
      <c r="AB21" s="191" t="s">
        <v>38</v>
      </c>
      <c r="AC21" s="242" t="str">
        <f t="shared" si="8"/>
        <v>na</v>
      </c>
      <c r="AD21" s="386">
        <v>0</v>
      </c>
      <c r="AE21" s="78"/>
      <c r="AF21" s="378" t="s">
        <v>38</v>
      </c>
      <c r="AG21" s="387" t="str">
        <f t="shared" si="9"/>
        <v>na</v>
      </c>
      <c r="AH21" s="386">
        <v>0</v>
      </c>
      <c r="AI21" s="78"/>
      <c r="AJ21" s="378" t="s">
        <v>38</v>
      </c>
      <c r="AK21" s="387" t="str">
        <f t="shared" si="10"/>
        <v>na</v>
      </c>
      <c r="AL21" s="386">
        <f t="shared" si="11"/>
        <v>0</v>
      </c>
      <c r="AM21" s="78"/>
      <c r="AN21" s="378" t="s">
        <v>38</v>
      </c>
      <c r="AO21" s="387" t="str">
        <f t="shared" si="12"/>
        <v>na</v>
      </c>
      <c r="AP21" s="388">
        <v>0</v>
      </c>
      <c r="AQ21" s="389"/>
      <c r="AR21" s="382" t="s">
        <v>38</v>
      </c>
      <c r="AS21" s="390" t="str">
        <f t="shared" si="13"/>
        <v>na</v>
      </c>
      <c r="AT21" s="391">
        <f t="shared" si="14"/>
        <v>530.25471038000001</v>
      </c>
      <c r="AU21" s="389"/>
      <c r="AV21" s="382" t="s">
        <v>38</v>
      </c>
      <c r="AW21" s="385" t="str">
        <f t="shared" si="15"/>
        <v>na</v>
      </c>
    </row>
    <row r="22" spans="1:49" s="3" customFormat="1" hidden="1" x14ac:dyDescent="0.25">
      <c r="A22" s="14">
        <f>'T1'!A22</f>
        <v>1944</v>
      </c>
      <c r="B22" s="75">
        <v>491.89894912999995</v>
      </c>
      <c r="C22" s="76"/>
      <c r="D22" s="190" t="s">
        <v>38</v>
      </c>
      <c r="E22" s="240" t="str">
        <f t="shared" si="1"/>
        <v>na</v>
      </c>
      <c r="F22" s="75">
        <v>37.679035329999998</v>
      </c>
      <c r="G22" s="76"/>
      <c r="H22" s="190" t="s">
        <v>38</v>
      </c>
      <c r="I22" s="240" t="str">
        <f t="shared" si="2"/>
        <v>na</v>
      </c>
      <c r="J22" s="75">
        <v>0</v>
      </c>
      <c r="K22" s="76"/>
      <c r="L22" s="190" t="s">
        <v>38</v>
      </c>
      <c r="M22" s="240" t="str">
        <f t="shared" si="3"/>
        <v>na</v>
      </c>
      <c r="N22" s="75">
        <v>25.60218879</v>
      </c>
      <c r="O22" s="76"/>
      <c r="P22" s="190" t="s">
        <v>38</v>
      </c>
      <c r="Q22" s="240" t="str">
        <f t="shared" si="4"/>
        <v>na</v>
      </c>
      <c r="R22" s="75">
        <v>0.83018921999999995</v>
      </c>
      <c r="S22" s="76"/>
      <c r="T22" s="190" t="s">
        <v>38</v>
      </c>
      <c r="U22" s="240" t="str">
        <f t="shared" si="5"/>
        <v>na</v>
      </c>
      <c r="V22" s="75">
        <v>6.5400253700000004</v>
      </c>
      <c r="W22" s="76"/>
      <c r="X22" s="190" t="s">
        <v>38</v>
      </c>
      <c r="Y22" s="240" t="str">
        <f t="shared" si="6"/>
        <v>na</v>
      </c>
      <c r="Z22" s="178">
        <f t="shared" si="7"/>
        <v>562.55038783999987</v>
      </c>
      <c r="AA22" s="187"/>
      <c r="AB22" s="191" t="s">
        <v>38</v>
      </c>
      <c r="AC22" s="242" t="str">
        <f t="shared" si="8"/>
        <v>na</v>
      </c>
      <c r="AD22" s="386">
        <v>0</v>
      </c>
      <c r="AE22" s="78"/>
      <c r="AF22" s="378" t="s">
        <v>38</v>
      </c>
      <c r="AG22" s="387" t="str">
        <f t="shared" si="9"/>
        <v>na</v>
      </c>
      <c r="AH22" s="386">
        <v>0</v>
      </c>
      <c r="AI22" s="78"/>
      <c r="AJ22" s="378" t="s">
        <v>38</v>
      </c>
      <c r="AK22" s="387" t="str">
        <f t="shared" si="10"/>
        <v>na</v>
      </c>
      <c r="AL22" s="386">
        <f t="shared" si="11"/>
        <v>0</v>
      </c>
      <c r="AM22" s="78"/>
      <c r="AN22" s="378" t="s">
        <v>38</v>
      </c>
      <c r="AO22" s="387" t="str">
        <f t="shared" si="12"/>
        <v>na</v>
      </c>
      <c r="AP22" s="388">
        <v>0</v>
      </c>
      <c r="AQ22" s="389"/>
      <c r="AR22" s="382" t="s">
        <v>38</v>
      </c>
      <c r="AS22" s="390" t="str">
        <f t="shared" si="13"/>
        <v>na</v>
      </c>
      <c r="AT22" s="391">
        <f t="shared" si="14"/>
        <v>562.55038783999987</v>
      </c>
      <c r="AU22" s="389"/>
      <c r="AV22" s="382" t="s">
        <v>38</v>
      </c>
      <c r="AW22" s="385" t="str">
        <f t="shared" si="15"/>
        <v>na</v>
      </c>
    </row>
    <row r="23" spans="1:49" s="3" customFormat="1" hidden="1" x14ac:dyDescent="0.25">
      <c r="A23" s="14">
        <f>'T1'!A23</f>
        <v>1945</v>
      </c>
      <c r="B23" s="75">
        <v>450.39312077999995</v>
      </c>
      <c r="C23" s="76"/>
      <c r="D23" s="190" t="s">
        <v>38</v>
      </c>
      <c r="E23" s="240" t="str">
        <f t="shared" si="1"/>
        <v>na</v>
      </c>
      <c r="F23" s="75">
        <v>40.909487750000011</v>
      </c>
      <c r="G23" s="76"/>
      <c r="H23" s="190" t="s">
        <v>38</v>
      </c>
      <c r="I23" s="240" t="str">
        <f t="shared" si="2"/>
        <v>na</v>
      </c>
      <c r="J23" s="75">
        <v>0</v>
      </c>
      <c r="K23" s="76"/>
      <c r="L23" s="190" t="s">
        <v>38</v>
      </c>
      <c r="M23" s="240" t="str">
        <f t="shared" si="3"/>
        <v>na</v>
      </c>
      <c r="N23" s="75">
        <v>26.985506770000001</v>
      </c>
      <c r="O23" s="76"/>
      <c r="P23" s="190" t="s">
        <v>38</v>
      </c>
      <c r="Q23" s="240" t="str">
        <f t="shared" si="4"/>
        <v>na</v>
      </c>
      <c r="R23" s="75">
        <v>1.8286454900000002</v>
      </c>
      <c r="S23" s="76"/>
      <c r="T23" s="190" t="s">
        <v>38</v>
      </c>
      <c r="U23" s="240" t="str">
        <f t="shared" si="5"/>
        <v>na</v>
      </c>
      <c r="V23" s="75">
        <v>6.8551380599999998</v>
      </c>
      <c r="W23" s="76"/>
      <c r="X23" s="190" t="s">
        <v>38</v>
      </c>
      <c r="Y23" s="240" t="str">
        <f t="shared" si="6"/>
        <v>na</v>
      </c>
      <c r="Z23" s="178">
        <f t="shared" si="7"/>
        <v>526.97189884999989</v>
      </c>
      <c r="AA23" s="187"/>
      <c r="AB23" s="191" t="s">
        <v>38</v>
      </c>
      <c r="AC23" s="242" t="str">
        <f t="shared" si="8"/>
        <v>na</v>
      </c>
      <c r="AD23" s="386">
        <v>0</v>
      </c>
      <c r="AE23" s="78"/>
      <c r="AF23" s="378" t="s">
        <v>38</v>
      </c>
      <c r="AG23" s="387" t="str">
        <f t="shared" si="9"/>
        <v>na</v>
      </c>
      <c r="AH23" s="386">
        <v>0</v>
      </c>
      <c r="AI23" s="78"/>
      <c r="AJ23" s="378" t="s">
        <v>38</v>
      </c>
      <c r="AK23" s="387" t="str">
        <f t="shared" si="10"/>
        <v>na</v>
      </c>
      <c r="AL23" s="386">
        <f t="shared" si="11"/>
        <v>0</v>
      </c>
      <c r="AM23" s="78"/>
      <c r="AN23" s="378" t="s">
        <v>38</v>
      </c>
      <c r="AO23" s="387" t="str">
        <f t="shared" si="12"/>
        <v>na</v>
      </c>
      <c r="AP23" s="388">
        <v>0</v>
      </c>
      <c r="AQ23" s="389"/>
      <c r="AR23" s="382" t="s">
        <v>38</v>
      </c>
      <c r="AS23" s="390" t="str">
        <f t="shared" si="13"/>
        <v>na</v>
      </c>
      <c r="AT23" s="391">
        <f t="shared" si="14"/>
        <v>526.97189884999989</v>
      </c>
      <c r="AU23" s="389"/>
      <c r="AV23" s="382" t="s">
        <v>38</v>
      </c>
      <c r="AW23" s="385" t="str">
        <f t="shared" si="15"/>
        <v>na</v>
      </c>
    </row>
    <row r="24" spans="1:49" s="3" customFormat="1" hidden="1" x14ac:dyDescent="0.25">
      <c r="A24" s="14">
        <f>'T1'!A24</f>
        <v>1946</v>
      </c>
      <c r="B24" s="75">
        <v>445.83619900999997</v>
      </c>
      <c r="C24" s="76"/>
      <c r="D24" s="190" t="s">
        <v>38</v>
      </c>
      <c r="E24" s="240" t="str">
        <f t="shared" si="1"/>
        <v>na</v>
      </c>
      <c r="F24" s="75">
        <v>46.620112399999996</v>
      </c>
      <c r="G24" s="76"/>
      <c r="H24" s="190" t="s">
        <v>38</v>
      </c>
      <c r="I24" s="240" t="str">
        <f t="shared" si="2"/>
        <v>na</v>
      </c>
      <c r="J24" s="75">
        <v>0</v>
      </c>
      <c r="K24" s="76"/>
      <c r="L24" s="190" t="s">
        <v>38</v>
      </c>
      <c r="M24" s="240" t="str">
        <f t="shared" si="3"/>
        <v>na</v>
      </c>
      <c r="N24" s="75">
        <v>27.162307699999999</v>
      </c>
      <c r="O24" s="76"/>
      <c r="P24" s="190" t="s">
        <v>38</v>
      </c>
      <c r="Q24" s="240" t="str">
        <f t="shared" si="4"/>
        <v>na</v>
      </c>
      <c r="R24" s="75">
        <v>2.27092589</v>
      </c>
      <c r="S24" s="76"/>
      <c r="T24" s="190" t="s">
        <v>38</v>
      </c>
      <c r="U24" s="240" t="str">
        <f t="shared" si="5"/>
        <v>na</v>
      </c>
      <c r="V24" s="75">
        <v>12.82593179</v>
      </c>
      <c r="W24" s="76"/>
      <c r="X24" s="190" t="s">
        <v>38</v>
      </c>
      <c r="Y24" s="240" t="str">
        <f t="shared" si="6"/>
        <v>na</v>
      </c>
      <c r="Z24" s="178">
        <f t="shared" si="7"/>
        <v>534.71547678999991</v>
      </c>
      <c r="AA24" s="187"/>
      <c r="AB24" s="191" t="s">
        <v>38</v>
      </c>
      <c r="AC24" s="242" t="str">
        <f t="shared" si="8"/>
        <v>na</v>
      </c>
      <c r="AD24" s="386">
        <v>0</v>
      </c>
      <c r="AE24" s="78"/>
      <c r="AF24" s="378" t="s">
        <v>38</v>
      </c>
      <c r="AG24" s="387" t="str">
        <f t="shared" si="9"/>
        <v>na</v>
      </c>
      <c r="AH24" s="386">
        <v>0</v>
      </c>
      <c r="AI24" s="78"/>
      <c r="AJ24" s="378" t="s">
        <v>38</v>
      </c>
      <c r="AK24" s="387" t="str">
        <f t="shared" si="10"/>
        <v>na</v>
      </c>
      <c r="AL24" s="386">
        <f t="shared" si="11"/>
        <v>0</v>
      </c>
      <c r="AM24" s="78"/>
      <c r="AN24" s="378" t="s">
        <v>38</v>
      </c>
      <c r="AO24" s="387" t="str">
        <f t="shared" si="12"/>
        <v>na</v>
      </c>
      <c r="AP24" s="388">
        <v>0</v>
      </c>
      <c r="AQ24" s="389"/>
      <c r="AR24" s="382" t="s">
        <v>38</v>
      </c>
      <c r="AS24" s="390" t="str">
        <f t="shared" si="13"/>
        <v>na</v>
      </c>
      <c r="AT24" s="391">
        <f t="shared" si="14"/>
        <v>534.71547678999991</v>
      </c>
      <c r="AU24" s="389"/>
      <c r="AV24" s="382" t="s">
        <v>38</v>
      </c>
      <c r="AW24" s="385" t="str">
        <f t="shared" si="15"/>
        <v>na</v>
      </c>
    </row>
    <row r="25" spans="1:49" s="3" customFormat="1" hidden="1" x14ac:dyDescent="0.25">
      <c r="A25" s="14">
        <f>'T1'!A25</f>
        <v>1947</v>
      </c>
      <c r="B25" s="75">
        <v>444.09685367999998</v>
      </c>
      <c r="C25" s="76"/>
      <c r="D25" s="190" t="s">
        <v>38</v>
      </c>
      <c r="E25" s="240" t="str">
        <f t="shared" si="1"/>
        <v>na</v>
      </c>
      <c r="F25" s="75">
        <v>104.04162665000001</v>
      </c>
      <c r="G25" s="76"/>
      <c r="H25" s="190" t="s">
        <v>38</v>
      </c>
      <c r="I25" s="240" t="str">
        <f t="shared" si="2"/>
        <v>na</v>
      </c>
      <c r="J25" s="75">
        <v>0</v>
      </c>
      <c r="K25" s="76"/>
      <c r="L25" s="190" t="s">
        <v>38</v>
      </c>
      <c r="M25" s="240" t="str">
        <f t="shared" si="3"/>
        <v>na</v>
      </c>
      <c r="N25" s="75">
        <v>40.069484109999998</v>
      </c>
      <c r="O25" s="76"/>
      <c r="P25" s="190" t="s">
        <v>38</v>
      </c>
      <c r="Q25" s="240" t="str">
        <f t="shared" si="4"/>
        <v>na</v>
      </c>
      <c r="R25" s="75">
        <v>3.5433851300000003</v>
      </c>
      <c r="S25" s="76"/>
      <c r="T25" s="190" t="s">
        <v>38</v>
      </c>
      <c r="U25" s="240" t="str">
        <f t="shared" si="5"/>
        <v>na</v>
      </c>
      <c r="V25" s="75">
        <v>22.325059790000001</v>
      </c>
      <c r="W25" s="76"/>
      <c r="X25" s="190" t="s">
        <v>38</v>
      </c>
      <c r="Y25" s="240" t="str">
        <f t="shared" si="6"/>
        <v>na</v>
      </c>
      <c r="Z25" s="178">
        <f t="shared" si="7"/>
        <v>614.07640935999996</v>
      </c>
      <c r="AA25" s="187"/>
      <c r="AB25" s="191" t="s">
        <v>38</v>
      </c>
      <c r="AC25" s="242" t="str">
        <f t="shared" si="8"/>
        <v>na</v>
      </c>
      <c r="AD25" s="386">
        <v>0</v>
      </c>
      <c r="AE25" s="78"/>
      <c r="AF25" s="378" t="s">
        <v>38</v>
      </c>
      <c r="AG25" s="387" t="str">
        <f t="shared" si="9"/>
        <v>na</v>
      </c>
      <c r="AH25" s="386">
        <v>0</v>
      </c>
      <c r="AI25" s="78"/>
      <c r="AJ25" s="378" t="s">
        <v>38</v>
      </c>
      <c r="AK25" s="387" t="str">
        <f t="shared" si="10"/>
        <v>na</v>
      </c>
      <c r="AL25" s="386">
        <f t="shared" si="11"/>
        <v>3.1095362799999999</v>
      </c>
      <c r="AM25" s="78"/>
      <c r="AN25" s="378" t="s">
        <v>38</v>
      </c>
      <c r="AO25" s="387" t="str">
        <f t="shared" si="12"/>
        <v>na</v>
      </c>
      <c r="AP25" s="388">
        <v>3.1095362799999999</v>
      </c>
      <c r="AQ25" s="389"/>
      <c r="AR25" s="382" t="s">
        <v>38</v>
      </c>
      <c r="AS25" s="390" t="str">
        <f t="shared" si="13"/>
        <v>na</v>
      </c>
      <c r="AT25" s="391">
        <f t="shared" si="14"/>
        <v>617.18594564</v>
      </c>
      <c r="AU25" s="389"/>
      <c r="AV25" s="382" t="s">
        <v>38</v>
      </c>
      <c r="AW25" s="385" t="str">
        <f t="shared" si="15"/>
        <v>na</v>
      </c>
    </row>
    <row r="26" spans="1:49" s="3" customFormat="1" hidden="1" x14ac:dyDescent="0.25">
      <c r="A26" s="14">
        <f>'T1'!A26</f>
        <v>1948</v>
      </c>
      <c r="B26" s="75">
        <v>495.90884646000001</v>
      </c>
      <c r="C26" s="76"/>
      <c r="D26" s="190" t="s">
        <v>38</v>
      </c>
      <c r="E26" s="240" t="str">
        <f t="shared" si="1"/>
        <v>na</v>
      </c>
      <c r="F26" s="75">
        <v>130.04740917000001</v>
      </c>
      <c r="G26" s="76"/>
      <c r="H26" s="190" t="s">
        <v>38</v>
      </c>
      <c r="I26" s="240" t="str">
        <f t="shared" si="2"/>
        <v>na</v>
      </c>
      <c r="J26" s="75">
        <v>0</v>
      </c>
      <c r="K26" s="76"/>
      <c r="L26" s="190" t="s">
        <v>38</v>
      </c>
      <c r="M26" s="240" t="str">
        <f t="shared" si="3"/>
        <v>na</v>
      </c>
      <c r="N26" s="75">
        <v>38.649983319999997</v>
      </c>
      <c r="O26" s="76"/>
      <c r="P26" s="190" t="s">
        <v>38</v>
      </c>
      <c r="Q26" s="240" t="str">
        <f t="shared" si="4"/>
        <v>na</v>
      </c>
      <c r="R26" s="75">
        <v>4.9401809000000005</v>
      </c>
      <c r="S26" s="76"/>
      <c r="T26" s="190" t="s">
        <v>38</v>
      </c>
      <c r="U26" s="240" t="str">
        <f t="shared" si="5"/>
        <v>na</v>
      </c>
      <c r="V26" s="75">
        <v>17.798686859999997</v>
      </c>
      <c r="W26" s="76"/>
      <c r="X26" s="190" t="s">
        <v>38</v>
      </c>
      <c r="Y26" s="240" t="str">
        <f t="shared" si="6"/>
        <v>na</v>
      </c>
      <c r="Z26" s="178">
        <f t="shared" si="7"/>
        <v>687.34510670999998</v>
      </c>
      <c r="AA26" s="187"/>
      <c r="AB26" s="191" t="s">
        <v>38</v>
      </c>
      <c r="AC26" s="242" t="str">
        <f t="shared" si="8"/>
        <v>na</v>
      </c>
      <c r="AD26" s="386">
        <v>0</v>
      </c>
      <c r="AE26" s="78"/>
      <c r="AF26" s="378" t="s">
        <v>38</v>
      </c>
      <c r="AG26" s="387" t="str">
        <f t="shared" si="9"/>
        <v>na</v>
      </c>
      <c r="AH26" s="386">
        <v>0</v>
      </c>
      <c r="AI26" s="78"/>
      <c r="AJ26" s="378" t="s">
        <v>38</v>
      </c>
      <c r="AK26" s="387" t="str">
        <f t="shared" si="10"/>
        <v>na</v>
      </c>
      <c r="AL26" s="386">
        <f t="shared" si="11"/>
        <v>4.5734540600000004</v>
      </c>
      <c r="AM26" s="78"/>
      <c r="AN26" s="378" t="s">
        <v>38</v>
      </c>
      <c r="AO26" s="387" t="str">
        <f t="shared" si="12"/>
        <v>na</v>
      </c>
      <c r="AP26" s="388">
        <v>4.5734540600000004</v>
      </c>
      <c r="AQ26" s="389"/>
      <c r="AR26" s="382" t="s">
        <v>38</v>
      </c>
      <c r="AS26" s="390" t="str">
        <f t="shared" si="13"/>
        <v>na</v>
      </c>
      <c r="AT26" s="391">
        <f t="shared" si="14"/>
        <v>691.91856077</v>
      </c>
      <c r="AU26" s="389"/>
      <c r="AV26" s="382" t="s">
        <v>38</v>
      </c>
      <c r="AW26" s="385" t="str">
        <f t="shared" si="15"/>
        <v>na</v>
      </c>
    </row>
    <row r="27" spans="1:49" s="3" customFormat="1" hidden="1" x14ac:dyDescent="0.25">
      <c r="A27" s="14">
        <f>'T1'!A27</f>
        <v>1949</v>
      </c>
      <c r="B27" s="75">
        <v>511.73428571000005</v>
      </c>
      <c r="C27" s="76"/>
      <c r="D27" s="190" t="s">
        <v>38</v>
      </c>
      <c r="E27" s="240" t="str">
        <f t="shared" si="1"/>
        <v>na</v>
      </c>
      <c r="F27" s="75">
        <v>137.27360178999999</v>
      </c>
      <c r="G27" s="76"/>
      <c r="H27" s="190" t="s">
        <v>38</v>
      </c>
      <c r="I27" s="240" t="str">
        <f t="shared" si="2"/>
        <v>na</v>
      </c>
      <c r="J27" s="75">
        <v>0</v>
      </c>
      <c r="K27" s="76"/>
      <c r="L27" s="190" t="s">
        <v>38</v>
      </c>
      <c r="M27" s="240" t="str">
        <f t="shared" si="3"/>
        <v>na</v>
      </c>
      <c r="N27" s="75">
        <v>65.02110411999999</v>
      </c>
      <c r="O27" s="76"/>
      <c r="P27" s="190" t="s">
        <v>38</v>
      </c>
      <c r="Q27" s="240" t="str">
        <f t="shared" si="4"/>
        <v>na</v>
      </c>
      <c r="R27" s="75">
        <v>4.0676469200000005</v>
      </c>
      <c r="S27" s="76"/>
      <c r="T27" s="190" t="s">
        <v>38</v>
      </c>
      <c r="U27" s="240" t="str">
        <f t="shared" si="5"/>
        <v>na</v>
      </c>
      <c r="V27" s="75">
        <v>17.323294310000005</v>
      </c>
      <c r="W27" s="76"/>
      <c r="X27" s="190" t="s">
        <v>38</v>
      </c>
      <c r="Y27" s="240" t="str">
        <f t="shared" si="6"/>
        <v>na</v>
      </c>
      <c r="Z27" s="178">
        <f t="shared" si="7"/>
        <v>735.41993285000012</v>
      </c>
      <c r="AA27" s="187"/>
      <c r="AB27" s="191" t="s">
        <v>38</v>
      </c>
      <c r="AC27" s="242" t="str">
        <f t="shared" si="8"/>
        <v>na</v>
      </c>
      <c r="AD27" s="386">
        <v>0</v>
      </c>
      <c r="AE27" s="78"/>
      <c r="AF27" s="378" t="s">
        <v>38</v>
      </c>
      <c r="AG27" s="387" t="str">
        <f t="shared" si="9"/>
        <v>na</v>
      </c>
      <c r="AH27" s="386">
        <v>0</v>
      </c>
      <c r="AI27" s="78"/>
      <c r="AJ27" s="378" t="s">
        <v>38</v>
      </c>
      <c r="AK27" s="387" t="str">
        <f t="shared" si="10"/>
        <v>na</v>
      </c>
      <c r="AL27" s="386">
        <f t="shared" si="11"/>
        <v>4.5375562799999996</v>
      </c>
      <c r="AM27" s="78"/>
      <c r="AN27" s="378" t="s">
        <v>38</v>
      </c>
      <c r="AO27" s="387" t="str">
        <f t="shared" si="12"/>
        <v>na</v>
      </c>
      <c r="AP27" s="388">
        <v>4.5375562799999996</v>
      </c>
      <c r="AQ27" s="389"/>
      <c r="AR27" s="382" t="s">
        <v>38</v>
      </c>
      <c r="AS27" s="390" t="str">
        <f t="shared" si="13"/>
        <v>na</v>
      </c>
      <c r="AT27" s="391">
        <f t="shared" si="14"/>
        <v>739.95748913000011</v>
      </c>
      <c r="AU27" s="389"/>
      <c r="AV27" s="382" t="s">
        <v>38</v>
      </c>
      <c r="AW27" s="385" t="str">
        <f t="shared" si="15"/>
        <v>na</v>
      </c>
    </row>
    <row r="28" spans="1:49" s="3" customFormat="1" hidden="1" x14ac:dyDescent="0.25">
      <c r="A28" s="14">
        <f>'T1'!A28</f>
        <v>1950</v>
      </c>
      <c r="B28" s="75">
        <v>524.99536270999999</v>
      </c>
      <c r="C28" s="76"/>
      <c r="D28" s="190" t="s">
        <v>38</v>
      </c>
      <c r="E28" s="240" t="str">
        <f t="shared" ref="E28:E42" si="16">D28</f>
        <v>na</v>
      </c>
      <c r="F28" s="75">
        <v>133.75925997000002</v>
      </c>
      <c r="G28" s="76"/>
      <c r="H28" s="190" t="s">
        <v>38</v>
      </c>
      <c r="I28" s="240" t="str">
        <f t="shared" ref="I28:I42" si="17">H28</f>
        <v>na</v>
      </c>
      <c r="J28" s="75">
        <v>0</v>
      </c>
      <c r="K28" s="76"/>
      <c r="L28" s="190" t="s">
        <v>38</v>
      </c>
      <c r="M28" s="240" t="str">
        <f t="shared" ref="M28:M42" si="18">L28</f>
        <v>na</v>
      </c>
      <c r="N28" s="75">
        <v>64.105618960000001</v>
      </c>
      <c r="O28" s="76"/>
      <c r="P28" s="190" t="s">
        <v>38</v>
      </c>
      <c r="Q28" s="240" t="str">
        <f t="shared" ref="Q28:Q42" si="19">P28</f>
        <v>na</v>
      </c>
      <c r="R28" s="75">
        <v>3.8092376399999996</v>
      </c>
      <c r="S28" s="76"/>
      <c r="T28" s="190" t="s">
        <v>38</v>
      </c>
      <c r="U28" s="240" t="str">
        <f t="shared" ref="U28:U42" si="20">T28</f>
        <v>na</v>
      </c>
      <c r="V28" s="75">
        <v>17.330382909999997</v>
      </c>
      <c r="W28" s="76"/>
      <c r="X28" s="190" t="s">
        <v>38</v>
      </c>
      <c r="Y28" s="240" t="str">
        <f t="shared" ref="Y28:Y42" si="21">X28</f>
        <v>na</v>
      </c>
      <c r="Z28" s="178">
        <f t="shared" ref="Z28:Z91" si="22">B28+F28+J28+N28+R28+V28</f>
        <v>743.99986219000004</v>
      </c>
      <c r="AA28" s="187"/>
      <c r="AB28" s="191" t="s">
        <v>38</v>
      </c>
      <c r="AC28" s="242" t="str">
        <f t="shared" ref="AC28:AC42" si="23">AB28</f>
        <v>na</v>
      </c>
      <c r="AD28" s="386">
        <v>0</v>
      </c>
      <c r="AE28" s="78"/>
      <c r="AF28" s="378" t="s">
        <v>38</v>
      </c>
      <c r="AG28" s="387" t="str">
        <f t="shared" ref="AG28:AG42" si="24">AF28</f>
        <v>na</v>
      </c>
      <c r="AH28" s="386">
        <v>0</v>
      </c>
      <c r="AI28" s="78"/>
      <c r="AJ28" s="378" t="s">
        <v>38</v>
      </c>
      <c r="AK28" s="387" t="str">
        <f t="shared" ref="AK28:AK42" si="25">AJ28</f>
        <v>na</v>
      </c>
      <c r="AL28" s="386">
        <f t="shared" ref="AL28:AN91" si="26">AP28-AD28-AH28</f>
        <v>4.3783935199999995</v>
      </c>
      <c r="AM28" s="78"/>
      <c r="AN28" s="378" t="s">
        <v>38</v>
      </c>
      <c r="AO28" s="387" t="str">
        <f t="shared" ref="AO28:AO42" si="27">AN28</f>
        <v>na</v>
      </c>
      <c r="AP28" s="388">
        <v>4.3783935199999995</v>
      </c>
      <c r="AQ28" s="389"/>
      <c r="AR28" s="382" t="s">
        <v>38</v>
      </c>
      <c r="AS28" s="390" t="str">
        <f t="shared" ref="AS28:AS42" si="28">AR28</f>
        <v>na</v>
      </c>
      <c r="AT28" s="391">
        <f t="shared" ref="AT28:AT91" si="29">Z28+AP28</f>
        <v>748.37825571000008</v>
      </c>
      <c r="AU28" s="389"/>
      <c r="AV28" s="382" t="s">
        <v>38</v>
      </c>
      <c r="AW28" s="385" t="str">
        <f t="shared" ref="AW28:AW42" si="30">AV28</f>
        <v>na</v>
      </c>
    </row>
    <row r="29" spans="1:49" s="3" customFormat="1" hidden="1" x14ac:dyDescent="0.25">
      <c r="A29" s="14">
        <f>'T1'!A29</f>
        <v>1951</v>
      </c>
      <c r="B29" s="75">
        <v>580.42426877999992</v>
      </c>
      <c r="C29" s="76"/>
      <c r="D29" s="190" t="s">
        <v>38</v>
      </c>
      <c r="E29" s="240" t="str">
        <f t="shared" si="16"/>
        <v>na</v>
      </c>
      <c r="F29" s="75">
        <v>148.54732186999999</v>
      </c>
      <c r="G29" s="76"/>
      <c r="H29" s="190" t="s">
        <v>38</v>
      </c>
      <c r="I29" s="240" t="str">
        <f t="shared" si="17"/>
        <v>na</v>
      </c>
      <c r="J29" s="75">
        <v>0</v>
      </c>
      <c r="K29" s="76"/>
      <c r="L29" s="190" t="s">
        <v>38</v>
      </c>
      <c r="M29" s="240" t="str">
        <f t="shared" si="18"/>
        <v>na</v>
      </c>
      <c r="N29" s="75">
        <v>71.10975058999999</v>
      </c>
      <c r="O29" s="76"/>
      <c r="P29" s="190" t="s">
        <v>38</v>
      </c>
      <c r="Q29" s="240" t="str">
        <f t="shared" si="19"/>
        <v>na</v>
      </c>
      <c r="R29" s="75">
        <v>4.9308775499999999</v>
      </c>
      <c r="S29" s="76"/>
      <c r="T29" s="190" t="s">
        <v>38</v>
      </c>
      <c r="U29" s="240" t="str">
        <f t="shared" si="20"/>
        <v>na</v>
      </c>
      <c r="V29" s="75">
        <v>18.275044830000002</v>
      </c>
      <c r="W29" s="76"/>
      <c r="X29" s="190" t="s">
        <v>38</v>
      </c>
      <c r="Y29" s="240" t="str">
        <f t="shared" si="21"/>
        <v>na</v>
      </c>
      <c r="Z29" s="178">
        <f t="shared" si="22"/>
        <v>823.28726361999986</v>
      </c>
      <c r="AA29" s="187"/>
      <c r="AB29" s="191" t="s">
        <v>38</v>
      </c>
      <c r="AC29" s="242" t="str">
        <f t="shared" si="23"/>
        <v>na</v>
      </c>
      <c r="AD29" s="386">
        <v>0</v>
      </c>
      <c r="AE29" s="78"/>
      <c r="AF29" s="378" t="s">
        <v>38</v>
      </c>
      <c r="AG29" s="387" t="str">
        <f t="shared" si="24"/>
        <v>na</v>
      </c>
      <c r="AH29" s="386">
        <v>0</v>
      </c>
      <c r="AI29" s="78"/>
      <c r="AJ29" s="378" t="s">
        <v>38</v>
      </c>
      <c r="AK29" s="387" t="str">
        <f t="shared" si="25"/>
        <v>na</v>
      </c>
      <c r="AL29" s="386">
        <f t="shared" si="26"/>
        <v>4.6905213400000001</v>
      </c>
      <c r="AM29" s="78"/>
      <c r="AN29" s="378" t="s">
        <v>38</v>
      </c>
      <c r="AO29" s="387" t="str">
        <f t="shared" si="27"/>
        <v>na</v>
      </c>
      <c r="AP29" s="388">
        <v>4.6905213400000001</v>
      </c>
      <c r="AQ29" s="389"/>
      <c r="AR29" s="382" t="s">
        <v>38</v>
      </c>
      <c r="AS29" s="390" t="str">
        <f t="shared" si="28"/>
        <v>na</v>
      </c>
      <c r="AT29" s="391">
        <f t="shared" si="29"/>
        <v>827.97778495999989</v>
      </c>
      <c r="AU29" s="389"/>
      <c r="AV29" s="382" t="s">
        <v>38</v>
      </c>
      <c r="AW29" s="385" t="str">
        <f t="shared" si="30"/>
        <v>na</v>
      </c>
    </row>
    <row r="30" spans="1:49" s="3" customFormat="1" hidden="1" x14ac:dyDescent="0.25">
      <c r="A30" s="14">
        <f>'T1'!A30</f>
        <v>1952</v>
      </c>
      <c r="B30" s="75">
        <v>604.23776627000007</v>
      </c>
      <c r="C30" s="76"/>
      <c r="D30" s="190" t="s">
        <v>38</v>
      </c>
      <c r="E30" s="240" t="str">
        <f t="shared" si="16"/>
        <v>na</v>
      </c>
      <c r="F30" s="75">
        <v>205.49752148000002</v>
      </c>
      <c r="G30" s="76"/>
      <c r="H30" s="190" t="s">
        <v>38</v>
      </c>
      <c r="I30" s="240" t="str">
        <f t="shared" si="17"/>
        <v>na</v>
      </c>
      <c r="J30" s="75">
        <v>0</v>
      </c>
      <c r="K30" s="76"/>
      <c r="L30" s="190" t="s">
        <v>38</v>
      </c>
      <c r="M30" s="240" t="str">
        <f t="shared" si="18"/>
        <v>na</v>
      </c>
      <c r="N30" s="75">
        <v>74.657677230000019</v>
      </c>
      <c r="O30" s="76"/>
      <c r="P30" s="190" t="s">
        <v>38</v>
      </c>
      <c r="Q30" s="240" t="str">
        <f t="shared" si="19"/>
        <v>na</v>
      </c>
      <c r="R30" s="75">
        <v>4.4827973199999995</v>
      </c>
      <c r="S30" s="76"/>
      <c r="T30" s="190" t="s">
        <v>38</v>
      </c>
      <c r="U30" s="240" t="str">
        <f t="shared" si="20"/>
        <v>na</v>
      </c>
      <c r="V30" s="75">
        <v>28.492661139999996</v>
      </c>
      <c r="W30" s="76"/>
      <c r="X30" s="190" t="s">
        <v>38</v>
      </c>
      <c r="Y30" s="240" t="str">
        <f t="shared" si="21"/>
        <v>na</v>
      </c>
      <c r="Z30" s="178">
        <f t="shared" si="22"/>
        <v>917.36842344000013</v>
      </c>
      <c r="AA30" s="187"/>
      <c r="AB30" s="191" t="s">
        <v>38</v>
      </c>
      <c r="AC30" s="242" t="str">
        <f t="shared" si="23"/>
        <v>na</v>
      </c>
      <c r="AD30" s="386">
        <v>0</v>
      </c>
      <c r="AE30" s="78"/>
      <c r="AF30" s="378" t="s">
        <v>38</v>
      </c>
      <c r="AG30" s="387" t="str">
        <f t="shared" si="24"/>
        <v>na</v>
      </c>
      <c r="AH30" s="386">
        <v>0</v>
      </c>
      <c r="AI30" s="78"/>
      <c r="AJ30" s="378" t="s">
        <v>38</v>
      </c>
      <c r="AK30" s="387" t="str">
        <f t="shared" si="25"/>
        <v>na</v>
      </c>
      <c r="AL30" s="386">
        <f t="shared" si="26"/>
        <v>5.1226520300000002</v>
      </c>
      <c r="AM30" s="78"/>
      <c r="AN30" s="378" t="s">
        <v>38</v>
      </c>
      <c r="AO30" s="387" t="str">
        <f t="shared" si="27"/>
        <v>na</v>
      </c>
      <c r="AP30" s="388">
        <v>5.1226520300000002</v>
      </c>
      <c r="AQ30" s="389"/>
      <c r="AR30" s="382" t="s">
        <v>38</v>
      </c>
      <c r="AS30" s="390" t="str">
        <f t="shared" si="28"/>
        <v>na</v>
      </c>
      <c r="AT30" s="391">
        <f t="shared" si="29"/>
        <v>922.49107547000017</v>
      </c>
      <c r="AU30" s="389"/>
      <c r="AV30" s="382" t="s">
        <v>38</v>
      </c>
      <c r="AW30" s="385" t="str">
        <f t="shared" si="30"/>
        <v>na</v>
      </c>
    </row>
    <row r="31" spans="1:49" s="3" customFormat="1" hidden="1" x14ac:dyDescent="0.25">
      <c r="A31" s="14">
        <f>'T1'!A31</f>
        <v>1953</v>
      </c>
      <c r="B31" s="75">
        <v>659.80058537999992</v>
      </c>
      <c r="C31" s="76"/>
      <c r="D31" s="190" t="s">
        <v>38</v>
      </c>
      <c r="E31" s="240" t="str">
        <f t="shared" si="16"/>
        <v>na</v>
      </c>
      <c r="F31" s="75">
        <v>248.67478902000002</v>
      </c>
      <c r="G31" s="76"/>
      <c r="H31" s="190" t="s">
        <v>38</v>
      </c>
      <c r="I31" s="240" t="str">
        <f t="shared" si="17"/>
        <v>na</v>
      </c>
      <c r="J31" s="75">
        <v>0</v>
      </c>
      <c r="K31" s="76"/>
      <c r="L31" s="190" t="s">
        <v>38</v>
      </c>
      <c r="M31" s="240" t="str">
        <f t="shared" si="18"/>
        <v>na</v>
      </c>
      <c r="N31" s="75">
        <v>79.94116459</v>
      </c>
      <c r="O31" s="76"/>
      <c r="P31" s="190" t="s">
        <v>38</v>
      </c>
      <c r="Q31" s="240" t="str">
        <f t="shared" si="19"/>
        <v>na</v>
      </c>
      <c r="R31" s="75">
        <v>4.3914136900000003</v>
      </c>
      <c r="S31" s="76"/>
      <c r="T31" s="190" t="s">
        <v>38</v>
      </c>
      <c r="U31" s="240" t="str">
        <f t="shared" si="20"/>
        <v>na</v>
      </c>
      <c r="V31" s="75">
        <v>39.654206040000005</v>
      </c>
      <c r="W31" s="76"/>
      <c r="X31" s="190" t="s">
        <v>38</v>
      </c>
      <c r="Y31" s="240" t="str">
        <f t="shared" si="21"/>
        <v>na</v>
      </c>
      <c r="Z31" s="178">
        <f t="shared" si="22"/>
        <v>1032.4621587199999</v>
      </c>
      <c r="AA31" s="187"/>
      <c r="AB31" s="191" t="s">
        <v>38</v>
      </c>
      <c r="AC31" s="242" t="str">
        <f t="shared" si="23"/>
        <v>na</v>
      </c>
      <c r="AD31" s="386">
        <v>0</v>
      </c>
      <c r="AE31" s="78"/>
      <c r="AF31" s="378" t="s">
        <v>38</v>
      </c>
      <c r="AG31" s="387" t="str">
        <f t="shared" si="24"/>
        <v>na</v>
      </c>
      <c r="AH31" s="386">
        <v>0</v>
      </c>
      <c r="AI31" s="78"/>
      <c r="AJ31" s="378" t="s">
        <v>38</v>
      </c>
      <c r="AK31" s="387" t="str">
        <f t="shared" si="25"/>
        <v>na</v>
      </c>
      <c r="AL31" s="386">
        <f t="shared" si="26"/>
        <v>6.3998242799999998</v>
      </c>
      <c r="AM31" s="78"/>
      <c r="AN31" s="378" t="s">
        <v>38</v>
      </c>
      <c r="AO31" s="387" t="str">
        <f t="shared" si="27"/>
        <v>na</v>
      </c>
      <c r="AP31" s="388">
        <v>6.3998242799999998</v>
      </c>
      <c r="AQ31" s="389"/>
      <c r="AR31" s="382" t="s">
        <v>38</v>
      </c>
      <c r="AS31" s="390" t="str">
        <f t="shared" si="28"/>
        <v>na</v>
      </c>
      <c r="AT31" s="391">
        <f t="shared" si="29"/>
        <v>1038.861983</v>
      </c>
      <c r="AU31" s="389"/>
      <c r="AV31" s="382" t="s">
        <v>38</v>
      </c>
      <c r="AW31" s="385" t="str">
        <f t="shared" si="30"/>
        <v>na</v>
      </c>
    </row>
    <row r="32" spans="1:49" s="3" customFormat="1" hidden="1" x14ac:dyDescent="0.25">
      <c r="A32" s="14">
        <f>'T1'!A32</f>
        <v>1954</v>
      </c>
      <c r="B32" s="75">
        <v>724.98527949000004</v>
      </c>
      <c r="C32" s="76"/>
      <c r="D32" s="190" t="s">
        <v>38</v>
      </c>
      <c r="E32" s="240" t="str">
        <f t="shared" si="16"/>
        <v>na</v>
      </c>
      <c r="F32" s="75">
        <v>220.61881070000001</v>
      </c>
      <c r="G32" s="76"/>
      <c r="H32" s="190" t="s">
        <v>38</v>
      </c>
      <c r="I32" s="240" t="str">
        <f t="shared" si="17"/>
        <v>na</v>
      </c>
      <c r="J32" s="75">
        <v>0</v>
      </c>
      <c r="K32" s="76"/>
      <c r="L32" s="190" t="s">
        <v>38</v>
      </c>
      <c r="M32" s="240" t="str">
        <f t="shared" si="18"/>
        <v>na</v>
      </c>
      <c r="N32" s="75">
        <v>79.737026420000007</v>
      </c>
      <c r="O32" s="76"/>
      <c r="P32" s="190" t="s">
        <v>38</v>
      </c>
      <c r="Q32" s="240" t="str">
        <f t="shared" si="19"/>
        <v>na</v>
      </c>
      <c r="R32" s="75">
        <v>4.7521711400000006</v>
      </c>
      <c r="S32" s="76"/>
      <c r="T32" s="190" t="s">
        <v>38</v>
      </c>
      <c r="U32" s="240" t="str">
        <f t="shared" si="20"/>
        <v>na</v>
      </c>
      <c r="V32" s="75">
        <v>33.174657320000001</v>
      </c>
      <c r="W32" s="76"/>
      <c r="X32" s="190" t="s">
        <v>38</v>
      </c>
      <c r="Y32" s="240" t="str">
        <f t="shared" si="21"/>
        <v>na</v>
      </c>
      <c r="Z32" s="178">
        <f t="shared" si="22"/>
        <v>1063.26794507</v>
      </c>
      <c r="AA32" s="187"/>
      <c r="AB32" s="191" t="s">
        <v>38</v>
      </c>
      <c r="AC32" s="242" t="str">
        <f t="shared" si="23"/>
        <v>na</v>
      </c>
      <c r="AD32" s="386">
        <v>0</v>
      </c>
      <c r="AE32" s="78"/>
      <c r="AF32" s="378" t="s">
        <v>38</v>
      </c>
      <c r="AG32" s="387" t="str">
        <f t="shared" si="24"/>
        <v>na</v>
      </c>
      <c r="AH32" s="386">
        <v>0</v>
      </c>
      <c r="AI32" s="78"/>
      <c r="AJ32" s="378" t="s">
        <v>38</v>
      </c>
      <c r="AK32" s="387" t="str">
        <f t="shared" si="25"/>
        <v>na</v>
      </c>
      <c r="AL32" s="386">
        <f t="shared" si="26"/>
        <v>5.8210937299999994</v>
      </c>
      <c r="AM32" s="78"/>
      <c r="AN32" s="378" t="s">
        <v>38</v>
      </c>
      <c r="AO32" s="387" t="str">
        <f t="shared" si="27"/>
        <v>na</v>
      </c>
      <c r="AP32" s="388">
        <v>5.8210937299999994</v>
      </c>
      <c r="AQ32" s="389"/>
      <c r="AR32" s="382" t="s">
        <v>38</v>
      </c>
      <c r="AS32" s="390" t="str">
        <f t="shared" si="28"/>
        <v>na</v>
      </c>
      <c r="AT32" s="391">
        <f t="shared" si="29"/>
        <v>1069.0890388</v>
      </c>
      <c r="AU32" s="389"/>
      <c r="AV32" s="382" t="s">
        <v>38</v>
      </c>
      <c r="AW32" s="385" t="str">
        <f t="shared" si="30"/>
        <v>na</v>
      </c>
    </row>
    <row r="33" spans="1:49" s="3" customFormat="1" hidden="1" x14ac:dyDescent="0.25">
      <c r="A33" s="27">
        <f>'T1'!A33</f>
        <v>1955</v>
      </c>
      <c r="B33" s="75">
        <v>749.27168813000003</v>
      </c>
      <c r="C33" s="76"/>
      <c r="D33" s="190" t="s">
        <v>38</v>
      </c>
      <c r="E33" s="240" t="str">
        <f t="shared" si="16"/>
        <v>na</v>
      </c>
      <c r="F33" s="75">
        <v>232.92475573000002</v>
      </c>
      <c r="G33" s="76"/>
      <c r="H33" s="190" t="s">
        <v>38</v>
      </c>
      <c r="I33" s="240" t="str">
        <f t="shared" si="17"/>
        <v>na</v>
      </c>
      <c r="J33" s="75">
        <v>0</v>
      </c>
      <c r="K33" s="76"/>
      <c r="L33" s="190" t="s">
        <v>38</v>
      </c>
      <c r="M33" s="240" t="str">
        <f t="shared" si="18"/>
        <v>na</v>
      </c>
      <c r="N33" s="75">
        <v>79.225431270000001</v>
      </c>
      <c r="O33" s="76"/>
      <c r="P33" s="190" t="s">
        <v>38</v>
      </c>
      <c r="Q33" s="240" t="str">
        <f t="shared" si="19"/>
        <v>na</v>
      </c>
      <c r="R33" s="75">
        <v>5.1428735200000002</v>
      </c>
      <c r="S33" s="76"/>
      <c r="T33" s="190" t="s">
        <v>38</v>
      </c>
      <c r="U33" s="240" t="str">
        <f t="shared" si="20"/>
        <v>na</v>
      </c>
      <c r="V33" s="75">
        <v>39.363545270000003</v>
      </c>
      <c r="W33" s="76"/>
      <c r="X33" s="190" t="s">
        <v>38</v>
      </c>
      <c r="Y33" s="240" t="str">
        <f t="shared" si="21"/>
        <v>na</v>
      </c>
      <c r="Z33" s="178">
        <f t="shared" si="22"/>
        <v>1105.92829392</v>
      </c>
      <c r="AA33" s="187"/>
      <c r="AB33" s="191" t="s">
        <v>38</v>
      </c>
      <c r="AC33" s="242" t="str">
        <f t="shared" si="23"/>
        <v>na</v>
      </c>
      <c r="AD33" s="386">
        <v>0</v>
      </c>
      <c r="AE33" s="78"/>
      <c r="AF33" s="378" t="s">
        <v>38</v>
      </c>
      <c r="AG33" s="387" t="str">
        <f t="shared" si="24"/>
        <v>na</v>
      </c>
      <c r="AH33" s="386">
        <v>0</v>
      </c>
      <c r="AI33" s="78"/>
      <c r="AJ33" s="378" t="s">
        <v>38</v>
      </c>
      <c r="AK33" s="387" t="str">
        <f t="shared" si="25"/>
        <v>na</v>
      </c>
      <c r="AL33" s="386">
        <f t="shared" si="26"/>
        <v>6.0420474899999999</v>
      </c>
      <c r="AM33" s="78"/>
      <c r="AN33" s="378" t="s">
        <v>38</v>
      </c>
      <c r="AO33" s="387" t="str">
        <f t="shared" si="27"/>
        <v>na</v>
      </c>
      <c r="AP33" s="388">
        <v>6.0420474899999999</v>
      </c>
      <c r="AQ33" s="389"/>
      <c r="AR33" s="382" t="s">
        <v>38</v>
      </c>
      <c r="AS33" s="390" t="str">
        <f t="shared" si="28"/>
        <v>na</v>
      </c>
      <c r="AT33" s="391">
        <f t="shared" si="29"/>
        <v>1111.9703414099999</v>
      </c>
      <c r="AU33" s="389"/>
      <c r="AV33" s="382" t="s">
        <v>38</v>
      </c>
      <c r="AW33" s="385" t="str">
        <f t="shared" si="30"/>
        <v>na</v>
      </c>
    </row>
    <row r="34" spans="1:49" s="3" customFormat="1" hidden="1" x14ac:dyDescent="0.25">
      <c r="A34" s="27">
        <f>'T1'!A34</f>
        <v>1956</v>
      </c>
      <c r="B34" s="75">
        <v>815.65682262000007</v>
      </c>
      <c r="C34" s="76"/>
      <c r="D34" s="190" t="s">
        <v>38</v>
      </c>
      <c r="E34" s="240" t="str">
        <f t="shared" si="16"/>
        <v>na</v>
      </c>
      <c r="F34" s="75">
        <v>242.97149987</v>
      </c>
      <c r="G34" s="76"/>
      <c r="H34" s="190" t="s">
        <v>38</v>
      </c>
      <c r="I34" s="240" t="str">
        <f t="shared" si="17"/>
        <v>na</v>
      </c>
      <c r="J34" s="75">
        <v>0</v>
      </c>
      <c r="K34" s="76"/>
      <c r="L34" s="190" t="s">
        <v>38</v>
      </c>
      <c r="M34" s="240" t="str">
        <f t="shared" si="18"/>
        <v>na</v>
      </c>
      <c r="N34" s="75">
        <v>102.9707252</v>
      </c>
      <c r="O34" s="76"/>
      <c r="P34" s="190" t="s">
        <v>38</v>
      </c>
      <c r="Q34" s="240" t="str">
        <f t="shared" si="19"/>
        <v>na</v>
      </c>
      <c r="R34" s="75">
        <v>6.46078755</v>
      </c>
      <c r="S34" s="76"/>
      <c r="T34" s="190" t="s">
        <v>38</v>
      </c>
      <c r="U34" s="240" t="str">
        <f t="shared" si="20"/>
        <v>na</v>
      </c>
      <c r="V34" s="75">
        <v>39.755206539999996</v>
      </c>
      <c r="W34" s="76"/>
      <c r="X34" s="190" t="s">
        <v>38</v>
      </c>
      <c r="Y34" s="240" t="str">
        <f t="shared" si="21"/>
        <v>na</v>
      </c>
      <c r="Z34" s="178">
        <f t="shared" si="22"/>
        <v>1207.8150417800002</v>
      </c>
      <c r="AA34" s="187"/>
      <c r="AB34" s="191" t="s">
        <v>38</v>
      </c>
      <c r="AC34" s="242" t="str">
        <f t="shared" si="23"/>
        <v>na</v>
      </c>
      <c r="AD34" s="386">
        <v>0</v>
      </c>
      <c r="AE34" s="78"/>
      <c r="AF34" s="378" t="s">
        <v>38</v>
      </c>
      <c r="AG34" s="387" t="str">
        <f t="shared" si="24"/>
        <v>na</v>
      </c>
      <c r="AH34" s="386">
        <v>0</v>
      </c>
      <c r="AI34" s="78"/>
      <c r="AJ34" s="378" t="s">
        <v>38</v>
      </c>
      <c r="AK34" s="387" t="str">
        <f t="shared" si="25"/>
        <v>na</v>
      </c>
      <c r="AL34" s="386">
        <f t="shared" si="26"/>
        <v>6.4943013299999999</v>
      </c>
      <c r="AM34" s="78"/>
      <c r="AN34" s="378" t="s">
        <v>38</v>
      </c>
      <c r="AO34" s="387" t="str">
        <f t="shared" si="27"/>
        <v>na</v>
      </c>
      <c r="AP34" s="388">
        <v>6.4943013299999999</v>
      </c>
      <c r="AQ34" s="389"/>
      <c r="AR34" s="382" t="s">
        <v>38</v>
      </c>
      <c r="AS34" s="390" t="str">
        <f t="shared" si="28"/>
        <v>na</v>
      </c>
      <c r="AT34" s="391">
        <f t="shared" si="29"/>
        <v>1214.3093431100003</v>
      </c>
      <c r="AU34" s="389"/>
      <c r="AV34" s="382" t="s">
        <v>38</v>
      </c>
      <c r="AW34" s="385" t="str">
        <f t="shared" si="30"/>
        <v>na</v>
      </c>
    </row>
    <row r="35" spans="1:49" s="3" customFormat="1" hidden="1" x14ac:dyDescent="0.25">
      <c r="A35" s="27">
        <f>'T1'!A35</f>
        <v>1957</v>
      </c>
      <c r="B35" s="75">
        <v>861.94822913999997</v>
      </c>
      <c r="C35" s="76"/>
      <c r="D35" s="190" t="s">
        <v>38</v>
      </c>
      <c r="E35" s="240" t="str">
        <f t="shared" si="16"/>
        <v>na</v>
      </c>
      <c r="F35" s="75">
        <v>258.44740846999997</v>
      </c>
      <c r="G35" s="76"/>
      <c r="H35" s="190" t="s">
        <v>38</v>
      </c>
      <c r="I35" s="240" t="str">
        <f t="shared" si="17"/>
        <v>na</v>
      </c>
      <c r="J35" s="75">
        <v>0</v>
      </c>
      <c r="K35" s="76"/>
      <c r="L35" s="190" t="s">
        <v>38</v>
      </c>
      <c r="M35" s="240" t="str">
        <f t="shared" si="18"/>
        <v>na</v>
      </c>
      <c r="N35" s="75">
        <v>108.81351853999999</v>
      </c>
      <c r="O35" s="76"/>
      <c r="P35" s="190" t="s">
        <v>38</v>
      </c>
      <c r="Q35" s="240" t="str">
        <f t="shared" si="19"/>
        <v>na</v>
      </c>
      <c r="R35" s="75">
        <v>6.1584180499999999</v>
      </c>
      <c r="S35" s="76"/>
      <c r="T35" s="190" t="s">
        <v>38</v>
      </c>
      <c r="U35" s="240" t="str">
        <f t="shared" si="20"/>
        <v>na</v>
      </c>
      <c r="V35" s="75">
        <v>31.379478890000001</v>
      </c>
      <c r="W35" s="76"/>
      <c r="X35" s="190" t="s">
        <v>38</v>
      </c>
      <c r="Y35" s="240" t="str">
        <f t="shared" si="21"/>
        <v>na</v>
      </c>
      <c r="Z35" s="178">
        <f t="shared" si="22"/>
        <v>1266.7470530899998</v>
      </c>
      <c r="AA35" s="187"/>
      <c r="AB35" s="191" t="s">
        <v>38</v>
      </c>
      <c r="AC35" s="242" t="str">
        <f t="shared" si="23"/>
        <v>na</v>
      </c>
      <c r="AD35" s="386">
        <v>0</v>
      </c>
      <c r="AE35" s="78"/>
      <c r="AF35" s="378" t="s">
        <v>38</v>
      </c>
      <c r="AG35" s="387" t="str">
        <f t="shared" si="24"/>
        <v>na</v>
      </c>
      <c r="AH35" s="386">
        <v>0</v>
      </c>
      <c r="AI35" s="78"/>
      <c r="AJ35" s="378" t="s">
        <v>38</v>
      </c>
      <c r="AK35" s="387" t="str">
        <f t="shared" si="25"/>
        <v>na</v>
      </c>
      <c r="AL35" s="386">
        <f t="shared" si="26"/>
        <v>7.0824850900000005</v>
      </c>
      <c r="AM35" s="78"/>
      <c r="AN35" s="378" t="s">
        <v>38</v>
      </c>
      <c r="AO35" s="387" t="str">
        <f t="shared" si="27"/>
        <v>na</v>
      </c>
      <c r="AP35" s="388">
        <v>7.0824850900000005</v>
      </c>
      <c r="AQ35" s="389"/>
      <c r="AR35" s="382" t="s">
        <v>38</v>
      </c>
      <c r="AS35" s="390" t="str">
        <f t="shared" si="28"/>
        <v>na</v>
      </c>
      <c r="AT35" s="391">
        <f t="shared" si="29"/>
        <v>1273.8295381799999</v>
      </c>
      <c r="AU35" s="389"/>
      <c r="AV35" s="382" t="s">
        <v>38</v>
      </c>
      <c r="AW35" s="385" t="str">
        <f t="shared" si="30"/>
        <v>na</v>
      </c>
    </row>
    <row r="36" spans="1:49" s="3" customFormat="1" hidden="1" x14ac:dyDescent="0.25">
      <c r="A36" s="27">
        <f>'T1'!A36</f>
        <v>1958</v>
      </c>
      <c r="B36" s="75">
        <v>879.03480630000001</v>
      </c>
      <c r="C36" s="76"/>
      <c r="D36" s="190" t="s">
        <v>38</v>
      </c>
      <c r="E36" s="240" t="str">
        <f t="shared" si="16"/>
        <v>na</v>
      </c>
      <c r="F36" s="75">
        <v>259.66782653000001</v>
      </c>
      <c r="G36" s="76"/>
      <c r="H36" s="190" t="s">
        <v>38</v>
      </c>
      <c r="I36" s="240" t="str">
        <f t="shared" si="17"/>
        <v>na</v>
      </c>
      <c r="J36" s="75">
        <v>0</v>
      </c>
      <c r="K36" s="76"/>
      <c r="L36" s="190" t="s">
        <v>38</v>
      </c>
      <c r="M36" s="240" t="str">
        <f t="shared" si="18"/>
        <v>na</v>
      </c>
      <c r="N36" s="75">
        <v>111.0770201</v>
      </c>
      <c r="O36" s="76"/>
      <c r="P36" s="190" t="s">
        <v>38</v>
      </c>
      <c r="Q36" s="240" t="str">
        <f t="shared" si="19"/>
        <v>na</v>
      </c>
      <c r="R36" s="75">
        <v>5.7775121600000006</v>
      </c>
      <c r="S36" s="76"/>
      <c r="T36" s="190" t="s">
        <v>38</v>
      </c>
      <c r="U36" s="240" t="str">
        <f t="shared" si="20"/>
        <v>na</v>
      </c>
      <c r="V36" s="75">
        <v>40.701705409999995</v>
      </c>
      <c r="W36" s="76"/>
      <c r="X36" s="190" t="s">
        <v>38</v>
      </c>
      <c r="Y36" s="240" t="str">
        <f t="shared" si="21"/>
        <v>na</v>
      </c>
      <c r="Z36" s="178">
        <f t="shared" si="22"/>
        <v>1296.2588705000001</v>
      </c>
      <c r="AA36" s="187"/>
      <c r="AB36" s="191" t="s">
        <v>38</v>
      </c>
      <c r="AC36" s="242" t="str">
        <f t="shared" si="23"/>
        <v>na</v>
      </c>
      <c r="AD36" s="386">
        <v>0</v>
      </c>
      <c r="AE36" s="78"/>
      <c r="AF36" s="378" t="s">
        <v>38</v>
      </c>
      <c r="AG36" s="387" t="str">
        <f t="shared" si="24"/>
        <v>na</v>
      </c>
      <c r="AH36" s="386">
        <v>0</v>
      </c>
      <c r="AI36" s="78"/>
      <c r="AJ36" s="378" t="s">
        <v>38</v>
      </c>
      <c r="AK36" s="387" t="str">
        <f t="shared" si="25"/>
        <v>na</v>
      </c>
      <c r="AL36" s="386">
        <f t="shared" si="26"/>
        <v>6.9806126900000001</v>
      </c>
      <c r="AM36" s="78"/>
      <c r="AN36" s="378" t="s">
        <v>38</v>
      </c>
      <c r="AO36" s="387" t="str">
        <f t="shared" si="27"/>
        <v>na</v>
      </c>
      <c r="AP36" s="388">
        <v>6.9806126900000001</v>
      </c>
      <c r="AQ36" s="389"/>
      <c r="AR36" s="382" t="s">
        <v>38</v>
      </c>
      <c r="AS36" s="390" t="str">
        <f t="shared" si="28"/>
        <v>na</v>
      </c>
      <c r="AT36" s="391">
        <f t="shared" si="29"/>
        <v>1303.2394831900001</v>
      </c>
      <c r="AU36" s="389"/>
      <c r="AV36" s="382" t="s">
        <v>38</v>
      </c>
      <c r="AW36" s="385" t="str">
        <f t="shared" si="30"/>
        <v>na</v>
      </c>
    </row>
    <row r="37" spans="1:49" s="3" customFormat="1" hidden="1" x14ac:dyDescent="0.25">
      <c r="A37" s="27">
        <f>'T1'!A37</f>
        <v>1959</v>
      </c>
      <c r="B37" s="75">
        <v>932.07748445000016</v>
      </c>
      <c r="C37" s="76"/>
      <c r="D37" s="190" t="s">
        <v>38</v>
      </c>
      <c r="E37" s="240" t="str">
        <f t="shared" si="16"/>
        <v>na</v>
      </c>
      <c r="F37" s="75">
        <v>273.49233269000001</v>
      </c>
      <c r="G37" s="76"/>
      <c r="H37" s="190" t="s">
        <v>38</v>
      </c>
      <c r="I37" s="240" t="str">
        <f t="shared" si="17"/>
        <v>na</v>
      </c>
      <c r="J37" s="75">
        <v>0</v>
      </c>
      <c r="K37" s="76"/>
      <c r="L37" s="190" t="s">
        <v>38</v>
      </c>
      <c r="M37" s="240" t="str">
        <f t="shared" si="18"/>
        <v>na</v>
      </c>
      <c r="N37" s="75">
        <v>113.78700545999999</v>
      </c>
      <c r="O37" s="76"/>
      <c r="P37" s="190" t="s">
        <v>38</v>
      </c>
      <c r="Q37" s="240" t="str">
        <f t="shared" si="19"/>
        <v>na</v>
      </c>
      <c r="R37" s="75">
        <v>7.7778147999999998</v>
      </c>
      <c r="S37" s="76"/>
      <c r="T37" s="190" t="s">
        <v>38</v>
      </c>
      <c r="U37" s="240" t="str">
        <f t="shared" si="20"/>
        <v>na</v>
      </c>
      <c r="V37" s="75">
        <v>40.245112020000001</v>
      </c>
      <c r="W37" s="76"/>
      <c r="X37" s="190" t="s">
        <v>38</v>
      </c>
      <c r="Y37" s="240" t="str">
        <f t="shared" si="21"/>
        <v>na</v>
      </c>
      <c r="Z37" s="178">
        <f t="shared" si="22"/>
        <v>1367.3797494200003</v>
      </c>
      <c r="AA37" s="187"/>
      <c r="AB37" s="191" t="s">
        <v>38</v>
      </c>
      <c r="AC37" s="242" t="str">
        <f t="shared" si="23"/>
        <v>na</v>
      </c>
      <c r="AD37" s="386">
        <v>0</v>
      </c>
      <c r="AE37" s="78"/>
      <c r="AF37" s="378" t="s">
        <v>38</v>
      </c>
      <c r="AG37" s="387" t="str">
        <f t="shared" si="24"/>
        <v>na</v>
      </c>
      <c r="AH37" s="386">
        <v>0</v>
      </c>
      <c r="AI37" s="78"/>
      <c r="AJ37" s="378" t="s">
        <v>38</v>
      </c>
      <c r="AK37" s="387" t="str">
        <f t="shared" si="25"/>
        <v>na</v>
      </c>
      <c r="AL37" s="386">
        <f t="shared" si="26"/>
        <v>7.68006191</v>
      </c>
      <c r="AM37" s="78"/>
      <c r="AN37" s="378" t="s">
        <v>38</v>
      </c>
      <c r="AO37" s="387" t="str">
        <f t="shared" si="27"/>
        <v>na</v>
      </c>
      <c r="AP37" s="388">
        <v>7.68006191</v>
      </c>
      <c r="AQ37" s="389"/>
      <c r="AR37" s="382" t="s">
        <v>38</v>
      </c>
      <c r="AS37" s="390" t="str">
        <f t="shared" si="28"/>
        <v>na</v>
      </c>
      <c r="AT37" s="391">
        <f t="shared" si="29"/>
        <v>1375.0598113300002</v>
      </c>
      <c r="AU37" s="389"/>
      <c r="AV37" s="382" t="s">
        <v>38</v>
      </c>
      <c r="AW37" s="385" t="str">
        <f t="shared" si="30"/>
        <v>na</v>
      </c>
    </row>
    <row r="38" spans="1:49" s="3" customFormat="1" hidden="1" x14ac:dyDescent="0.25">
      <c r="A38" s="27">
        <f>'T1'!A38</f>
        <v>1960</v>
      </c>
      <c r="B38" s="75">
        <v>987.94311449000008</v>
      </c>
      <c r="C38" s="76"/>
      <c r="D38" s="190" t="s">
        <v>38</v>
      </c>
      <c r="E38" s="240" t="str">
        <f t="shared" si="16"/>
        <v>na</v>
      </c>
      <c r="F38" s="75">
        <v>300.52086587999997</v>
      </c>
      <c r="G38" s="76"/>
      <c r="H38" s="190" t="s">
        <v>38</v>
      </c>
      <c r="I38" s="240" t="str">
        <f t="shared" si="17"/>
        <v>na</v>
      </c>
      <c r="J38" s="75">
        <v>0</v>
      </c>
      <c r="K38" s="76"/>
      <c r="L38" s="190" t="s">
        <v>38</v>
      </c>
      <c r="M38" s="240" t="str">
        <f t="shared" si="18"/>
        <v>na</v>
      </c>
      <c r="N38" s="75">
        <v>176.58531596999998</v>
      </c>
      <c r="O38" s="76"/>
      <c r="P38" s="190" t="s">
        <v>38</v>
      </c>
      <c r="Q38" s="240" t="str">
        <f t="shared" si="19"/>
        <v>na</v>
      </c>
      <c r="R38" s="75">
        <v>13.556241030000001</v>
      </c>
      <c r="S38" s="76"/>
      <c r="T38" s="190" t="s">
        <v>38</v>
      </c>
      <c r="U38" s="240" t="str">
        <f t="shared" si="20"/>
        <v>na</v>
      </c>
      <c r="V38" s="75">
        <v>80.587953439999993</v>
      </c>
      <c r="W38" s="76"/>
      <c r="X38" s="190" t="s">
        <v>38</v>
      </c>
      <c r="Y38" s="240" t="str">
        <f t="shared" si="21"/>
        <v>na</v>
      </c>
      <c r="Z38" s="178">
        <f t="shared" si="22"/>
        <v>1559.1934908100002</v>
      </c>
      <c r="AA38" s="187"/>
      <c r="AB38" s="191" t="s">
        <v>38</v>
      </c>
      <c r="AC38" s="242" t="str">
        <f t="shared" si="23"/>
        <v>na</v>
      </c>
      <c r="AD38" s="386">
        <v>0</v>
      </c>
      <c r="AE38" s="78"/>
      <c r="AF38" s="378" t="s">
        <v>38</v>
      </c>
      <c r="AG38" s="387" t="str">
        <f t="shared" si="24"/>
        <v>na</v>
      </c>
      <c r="AH38" s="386">
        <v>0</v>
      </c>
      <c r="AI38" s="78"/>
      <c r="AJ38" s="378" t="s">
        <v>38</v>
      </c>
      <c r="AK38" s="387" t="str">
        <f t="shared" si="25"/>
        <v>na</v>
      </c>
      <c r="AL38" s="386">
        <f t="shared" si="26"/>
        <v>8.1581933499999995</v>
      </c>
      <c r="AM38" s="78"/>
      <c r="AN38" s="378" t="s">
        <v>38</v>
      </c>
      <c r="AO38" s="387" t="str">
        <f t="shared" si="27"/>
        <v>na</v>
      </c>
      <c r="AP38" s="388">
        <v>8.1581933499999995</v>
      </c>
      <c r="AQ38" s="389"/>
      <c r="AR38" s="382" t="s">
        <v>38</v>
      </c>
      <c r="AS38" s="390" t="str">
        <f t="shared" si="28"/>
        <v>na</v>
      </c>
      <c r="AT38" s="391">
        <f t="shared" si="29"/>
        <v>1567.3516841600001</v>
      </c>
      <c r="AU38" s="389"/>
      <c r="AV38" s="382" t="s">
        <v>38</v>
      </c>
      <c r="AW38" s="385" t="str">
        <f t="shared" si="30"/>
        <v>na</v>
      </c>
    </row>
    <row r="39" spans="1:49" s="3" customFormat="1" hidden="1" x14ac:dyDescent="0.25">
      <c r="A39" s="27">
        <f>'T1'!A39</f>
        <v>1961</v>
      </c>
      <c r="B39" s="75">
        <v>1043.2487183999999</v>
      </c>
      <c r="C39" s="76"/>
      <c r="D39" s="190" t="s">
        <v>38</v>
      </c>
      <c r="E39" s="240" t="str">
        <f t="shared" si="16"/>
        <v>na</v>
      </c>
      <c r="F39" s="75">
        <v>306.18291246999996</v>
      </c>
      <c r="G39" s="76"/>
      <c r="H39" s="190" t="s">
        <v>38</v>
      </c>
      <c r="I39" s="240" t="str">
        <f t="shared" si="17"/>
        <v>na</v>
      </c>
      <c r="J39" s="75">
        <v>0</v>
      </c>
      <c r="K39" s="76"/>
      <c r="L39" s="190" t="s">
        <v>38</v>
      </c>
      <c r="M39" s="240" t="str">
        <f t="shared" si="18"/>
        <v>na</v>
      </c>
      <c r="N39" s="75">
        <v>179.85469284999999</v>
      </c>
      <c r="O39" s="76"/>
      <c r="P39" s="190" t="s">
        <v>38</v>
      </c>
      <c r="Q39" s="240" t="str">
        <f t="shared" si="19"/>
        <v>na</v>
      </c>
      <c r="R39" s="75">
        <v>12.618512030000002</v>
      </c>
      <c r="S39" s="76"/>
      <c r="T39" s="190" t="s">
        <v>38</v>
      </c>
      <c r="U39" s="240" t="str">
        <f t="shared" si="20"/>
        <v>na</v>
      </c>
      <c r="V39" s="75">
        <v>77.073155179999986</v>
      </c>
      <c r="W39" s="76"/>
      <c r="X39" s="190" t="s">
        <v>38</v>
      </c>
      <c r="Y39" s="240" t="str">
        <f t="shared" si="21"/>
        <v>na</v>
      </c>
      <c r="Z39" s="178">
        <f t="shared" si="22"/>
        <v>1618.9779909299998</v>
      </c>
      <c r="AA39" s="187"/>
      <c r="AB39" s="191" t="s">
        <v>38</v>
      </c>
      <c r="AC39" s="242" t="str">
        <f t="shared" si="23"/>
        <v>na</v>
      </c>
      <c r="AD39" s="386">
        <v>0</v>
      </c>
      <c r="AE39" s="78"/>
      <c r="AF39" s="378" t="s">
        <v>38</v>
      </c>
      <c r="AG39" s="387" t="str">
        <f t="shared" si="24"/>
        <v>na</v>
      </c>
      <c r="AH39" s="386">
        <v>0</v>
      </c>
      <c r="AI39" s="78"/>
      <c r="AJ39" s="378" t="s">
        <v>38</v>
      </c>
      <c r="AK39" s="387" t="str">
        <f t="shared" si="25"/>
        <v>na</v>
      </c>
      <c r="AL39" s="386">
        <f t="shared" si="26"/>
        <v>6.9261231799999994</v>
      </c>
      <c r="AM39" s="78"/>
      <c r="AN39" s="378" t="s">
        <v>38</v>
      </c>
      <c r="AO39" s="387" t="str">
        <f t="shared" si="27"/>
        <v>na</v>
      </c>
      <c r="AP39" s="388">
        <v>6.9261231799999994</v>
      </c>
      <c r="AQ39" s="389"/>
      <c r="AR39" s="382" t="s">
        <v>38</v>
      </c>
      <c r="AS39" s="390" t="str">
        <f t="shared" si="28"/>
        <v>na</v>
      </c>
      <c r="AT39" s="391">
        <f t="shared" si="29"/>
        <v>1625.9041141099999</v>
      </c>
      <c r="AU39" s="389"/>
      <c r="AV39" s="382" t="s">
        <v>38</v>
      </c>
      <c r="AW39" s="385" t="str">
        <f t="shared" si="30"/>
        <v>na</v>
      </c>
    </row>
    <row r="40" spans="1:49" s="3" customFormat="1" hidden="1" x14ac:dyDescent="0.25">
      <c r="A40" s="27">
        <f>'T1'!A40</f>
        <v>1962</v>
      </c>
      <c r="B40" s="75">
        <v>1078.59194701</v>
      </c>
      <c r="C40" s="76"/>
      <c r="D40" s="190" t="s">
        <v>38</v>
      </c>
      <c r="E40" s="240" t="str">
        <f t="shared" si="16"/>
        <v>na</v>
      </c>
      <c r="F40" s="75">
        <v>321.29388968999996</v>
      </c>
      <c r="G40" s="76"/>
      <c r="H40" s="190" t="s">
        <v>38</v>
      </c>
      <c r="I40" s="240" t="str">
        <f t="shared" si="17"/>
        <v>na</v>
      </c>
      <c r="J40" s="75">
        <v>0</v>
      </c>
      <c r="K40" s="76"/>
      <c r="L40" s="190" t="s">
        <v>38</v>
      </c>
      <c r="M40" s="240" t="str">
        <f t="shared" si="18"/>
        <v>na</v>
      </c>
      <c r="N40" s="75">
        <v>191.35234951000001</v>
      </c>
      <c r="O40" s="76"/>
      <c r="P40" s="190" t="s">
        <v>38</v>
      </c>
      <c r="Q40" s="240" t="str">
        <f t="shared" si="19"/>
        <v>na</v>
      </c>
      <c r="R40" s="75">
        <v>15.675525199999999</v>
      </c>
      <c r="S40" s="76"/>
      <c r="T40" s="190" t="s">
        <v>38</v>
      </c>
      <c r="U40" s="240" t="str">
        <f t="shared" si="20"/>
        <v>na</v>
      </c>
      <c r="V40" s="75">
        <v>74.398479470000012</v>
      </c>
      <c r="W40" s="76"/>
      <c r="X40" s="190" t="s">
        <v>38</v>
      </c>
      <c r="Y40" s="240" t="str">
        <f t="shared" si="21"/>
        <v>na</v>
      </c>
      <c r="Z40" s="178">
        <f t="shared" si="22"/>
        <v>1681.3121908800001</v>
      </c>
      <c r="AA40" s="187"/>
      <c r="AB40" s="191" t="s">
        <v>38</v>
      </c>
      <c r="AC40" s="242" t="str">
        <f t="shared" si="23"/>
        <v>na</v>
      </c>
      <c r="AD40" s="386">
        <v>0</v>
      </c>
      <c r="AE40" s="78"/>
      <c r="AF40" s="378" t="s">
        <v>38</v>
      </c>
      <c r="AG40" s="387" t="str">
        <f t="shared" si="24"/>
        <v>na</v>
      </c>
      <c r="AH40" s="386">
        <v>0</v>
      </c>
      <c r="AI40" s="78"/>
      <c r="AJ40" s="378" t="s">
        <v>38</v>
      </c>
      <c r="AK40" s="387" t="str">
        <f t="shared" si="25"/>
        <v>na</v>
      </c>
      <c r="AL40" s="386">
        <f t="shared" si="26"/>
        <v>8.28459477</v>
      </c>
      <c r="AM40" s="78"/>
      <c r="AN40" s="378" t="s">
        <v>38</v>
      </c>
      <c r="AO40" s="387" t="str">
        <f t="shared" si="27"/>
        <v>na</v>
      </c>
      <c r="AP40" s="388">
        <v>8.28459477</v>
      </c>
      <c r="AQ40" s="389"/>
      <c r="AR40" s="382" t="s">
        <v>38</v>
      </c>
      <c r="AS40" s="390" t="str">
        <f t="shared" si="28"/>
        <v>na</v>
      </c>
      <c r="AT40" s="391">
        <f t="shared" si="29"/>
        <v>1689.5967856500001</v>
      </c>
      <c r="AU40" s="389"/>
      <c r="AV40" s="382" t="s">
        <v>38</v>
      </c>
      <c r="AW40" s="385" t="str">
        <f t="shared" si="30"/>
        <v>na</v>
      </c>
    </row>
    <row r="41" spans="1:49" s="3" customFormat="1" hidden="1" x14ac:dyDescent="0.25">
      <c r="A41" s="27">
        <f>'T1'!A41</f>
        <v>1963</v>
      </c>
      <c r="B41" s="75">
        <v>1141.7026365200002</v>
      </c>
      <c r="C41" s="76"/>
      <c r="D41" s="190" t="s">
        <v>38</v>
      </c>
      <c r="E41" s="240" t="str">
        <f t="shared" si="16"/>
        <v>na</v>
      </c>
      <c r="F41" s="75">
        <v>329.46136293000001</v>
      </c>
      <c r="G41" s="76"/>
      <c r="H41" s="190" t="s">
        <v>38</v>
      </c>
      <c r="I41" s="240" t="str">
        <f t="shared" si="17"/>
        <v>na</v>
      </c>
      <c r="J41" s="75">
        <v>0</v>
      </c>
      <c r="K41" s="76"/>
      <c r="L41" s="190" t="s">
        <v>38</v>
      </c>
      <c r="M41" s="240" t="str">
        <f t="shared" si="18"/>
        <v>na</v>
      </c>
      <c r="N41" s="75">
        <v>234.96612801999999</v>
      </c>
      <c r="O41" s="76"/>
      <c r="P41" s="190" t="s">
        <v>38</v>
      </c>
      <c r="Q41" s="240" t="str">
        <f t="shared" si="19"/>
        <v>na</v>
      </c>
      <c r="R41" s="75">
        <v>16.446657190000003</v>
      </c>
      <c r="S41" s="76"/>
      <c r="T41" s="190" t="s">
        <v>38</v>
      </c>
      <c r="U41" s="240" t="str">
        <f t="shared" si="20"/>
        <v>na</v>
      </c>
      <c r="V41" s="75">
        <v>76.471107950000004</v>
      </c>
      <c r="W41" s="76"/>
      <c r="X41" s="190" t="s">
        <v>38</v>
      </c>
      <c r="Y41" s="240" t="str">
        <f t="shared" si="21"/>
        <v>na</v>
      </c>
      <c r="Z41" s="178">
        <f t="shared" si="22"/>
        <v>1799.0478926100002</v>
      </c>
      <c r="AA41" s="187"/>
      <c r="AB41" s="191" t="s">
        <v>38</v>
      </c>
      <c r="AC41" s="242" t="str">
        <f t="shared" si="23"/>
        <v>na</v>
      </c>
      <c r="AD41" s="386">
        <v>0</v>
      </c>
      <c r="AE41" s="78"/>
      <c r="AF41" s="378" t="s">
        <v>38</v>
      </c>
      <c r="AG41" s="387" t="str">
        <f t="shared" si="24"/>
        <v>na</v>
      </c>
      <c r="AH41" s="386">
        <v>0</v>
      </c>
      <c r="AI41" s="78"/>
      <c r="AJ41" s="378" t="s">
        <v>38</v>
      </c>
      <c r="AK41" s="387" t="str">
        <f t="shared" si="25"/>
        <v>na</v>
      </c>
      <c r="AL41" s="386">
        <f t="shared" si="26"/>
        <v>8.1906702400000011</v>
      </c>
      <c r="AM41" s="78"/>
      <c r="AN41" s="378" t="s">
        <v>38</v>
      </c>
      <c r="AO41" s="387" t="str">
        <f t="shared" si="27"/>
        <v>na</v>
      </c>
      <c r="AP41" s="388">
        <v>8.1906702400000011</v>
      </c>
      <c r="AQ41" s="389"/>
      <c r="AR41" s="382" t="s">
        <v>38</v>
      </c>
      <c r="AS41" s="390" t="str">
        <f t="shared" si="28"/>
        <v>na</v>
      </c>
      <c r="AT41" s="391">
        <f t="shared" si="29"/>
        <v>1807.2385628500001</v>
      </c>
      <c r="AU41" s="389"/>
      <c r="AV41" s="382" t="s">
        <v>38</v>
      </c>
      <c r="AW41" s="385" t="str">
        <f t="shared" si="30"/>
        <v>na</v>
      </c>
    </row>
    <row r="42" spans="1:49" s="3" customFormat="1" hidden="1" x14ac:dyDescent="0.25">
      <c r="A42" s="27">
        <f>'T1'!A42</f>
        <v>1964</v>
      </c>
      <c r="B42" s="75">
        <v>1227.1765481799998</v>
      </c>
      <c r="C42" s="76"/>
      <c r="D42" s="190" t="s">
        <v>38</v>
      </c>
      <c r="E42" s="240" t="str">
        <f t="shared" si="16"/>
        <v>na</v>
      </c>
      <c r="F42" s="75">
        <v>421.03793475000003</v>
      </c>
      <c r="G42" s="76"/>
      <c r="H42" s="190" t="s">
        <v>38</v>
      </c>
      <c r="I42" s="240" t="str">
        <f t="shared" si="17"/>
        <v>na</v>
      </c>
      <c r="J42" s="75">
        <v>0</v>
      </c>
      <c r="K42" s="76"/>
      <c r="L42" s="190" t="s">
        <v>38</v>
      </c>
      <c r="M42" s="240" t="str">
        <f t="shared" si="18"/>
        <v>na</v>
      </c>
      <c r="N42" s="75">
        <v>195.21541596999998</v>
      </c>
      <c r="O42" s="76"/>
      <c r="P42" s="190" t="s">
        <v>38</v>
      </c>
      <c r="Q42" s="240" t="str">
        <f t="shared" si="19"/>
        <v>na</v>
      </c>
      <c r="R42" s="75">
        <v>81.776044180000014</v>
      </c>
      <c r="S42" s="76"/>
      <c r="T42" s="190" t="s">
        <v>38</v>
      </c>
      <c r="U42" s="240" t="str">
        <f t="shared" si="20"/>
        <v>na</v>
      </c>
      <c r="V42" s="75">
        <v>96.381829369999991</v>
      </c>
      <c r="W42" s="76"/>
      <c r="X42" s="190" t="s">
        <v>38</v>
      </c>
      <c r="Y42" s="240" t="str">
        <f t="shared" si="21"/>
        <v>na</v>
      </c>
      <c r="Z42" s="192">
        <f t="shared" si="22"/>
        <v>2021.5877724500001</v>
      </c>
      <c r="AA42" s="187"/>
      <c r="AB42" s="191" t="s">
        <v>38</v>
      </c>
      <c r="AC42" s="242" t="str">
        <f t="shared" si="23"/>
        <v>na</v>
      </c>
      <c r="AD42" s="386">
        <v>0</v>
      </c>
      <c r="AE42" s="78"/>
      <c r="AF42" s="378" t="s">
        <v>38</v>
      </c>
      <c r="AG42" s="387" t="str">
        <f t="shared" si="24"/>
        <v>na</v>
      </c>
      <c r="AH42" s="386">
        <v>0</v>
      </c>
      <c r="AI42" s="78"/>
      <c r="AJ42" s="378" t="s">
        <v>38</v>
      </c>
      <c r="AK42" s="387" t="str">
        <f t="shared" si="25"/>
        <v>na</v>
      </c>
      <c r="AL42" s="386">
        <f t="shared" si="26"/>
        <v>9.2781044999999995</v>
      </c>
      <c r="AM42" s="78"/>
      <c r="AN42" s="378" t="s">
        <v>38</v>
      </c>
      <c r="AO42" s="387" t="str">
        <f t="shared" si="27"/>
        <v>na</v>
      </c>
      <c r="AP42" s="388">
        <v>9.2781044999999995</v>
      </c>
      <c r="AQ42" s="389"/>
      <c r="AR42" s="382" t="s">
        <v>38</v>
      </c>
      <c r="AS42" s="390" t="str">
        <f t="shared" si="28"/>
        <v>na</v>
      </c>
      <c r="AT42" s="391">
        <f t="shared" si="29"/>
        <v>2030.86587695</v>
      </c>
      <c r="AU42" s="389"/>
      <c r="AV42" s="382" t="s">
        <v>38</v>
      </c>
      <c r="AW42" s="385" t="str">
        <f t="shared" si="30"/>
        <v>na</v>
      </c>
    </row>
    <row r="43" spans="1:49" s="3" customFormat="1" hidden="1" x14ac:dyDescent="0.25">
      <c r="A43" s="27">
        <f>'T1'!A43</f>
        <v>1965</v>
      </c>
      <c r="B43" s="75">
        <v>1318.3462819700001</v>
      </c>
      <c r="C43" s="123"/>
      <c r="D43" s="190" t="s">
        <v>38</v>
      </c>
      <c r="E43" s="238" t="str">
        <f>D43</f>
        <v>na</v>
      </c>
      <c r="F43" s="75">
        <v>445.40670994999999</v>
      </c>
      <c r="G43" s="76"/>
      <c r="H43" s="190" t="s">
        <v>38</v>
      </c>
      <c r="I43" s="238" t="str">
        <f>H43</f>
        <v>na</v>
      </c>
      <c r="J43" s="75">
        <v>0</v>
      </c>
      <c r="K43" s="76"/>
      <c r="L43" s="190" t="s">
        <v>38</v>
      </c>
      <c r="M43" s="238" t="str">
        <f>L43</f>
        <v>na</v>
      </c>
      <c r="N43" s="75">
        <v>247.78211345</v>
      </c>
      <c r="O43" s="76"/>
      <c r="P43" s="190" t="s">
        <v>38</v>
      </c>
      <c r="Q43" s="238" t="str">
        <f>P43</f>
        <v>na</v>
      </c>
      <c r="R43" s="75">
        <v>86.113293569999996</v>
      </c>
      <c r="S43" s="76"/>
      <c r="T43" s="190" t="s">
        <v>38</v>
      </c>
      <c r="U43" s="238" t="str">
        <f>T43</f>
        <v>na</v>
      </c>
      <c r="V43" s="75">
        <v>100.81853464999999</v>
      </c>
      <c r="W43" s="76"/>
      <c r="X43" s="190" t="s">
        <v>38</v>
      </c>
      <c r="Y43" s="238" t="str">
        <f>X43</f>
        <v>na</v>
      </c>
      <c r="Z43" s="200">
        <f t="shared" si="22"/>
        <v>2198.4669335900003</v>
      </c>
      <c r="AA43" s="187"/>
      <c r="AB43" s="202" t="s">
        <v>38</v>
      </c>
      <c r="AC43" s="243" t="str">
        <f>AB43</f>
        <v>na</v>
      </c>
      <c r="AD43" s="386">
        <v>0</v>
      </c>
      <c r="AE43" s="78"/>
      <c r="AF43" s="378" t="s">
        <v>38</v>
      </c>
      <c r="AG43" s="387" t="str">
        <f>AF43</f>
        <v>na</v>
      </c>
      <c r="AH43" s="386">
        <v>0</v>
      </c>
      <c r="AI43" s="78"/>
      <c r="AJ43" s="378" t="s">
        <v>38</v>
      </c>
      <c r="AK43" s="387" t="str">
        <f>AJ43</f>
        <v>na</v>
      </c>
      <c r="AL43" s="386">
        <f t="shared" si="26"/>
        <v>11.13322052</v>
      </c>
      <c r="AM43" s="78"/>
      <c r="AN43" s="378" t="s">
        <v>38</v>
      </c>
      <c r="AO43" s="387" t="str">
        <f>AN43</f>
        <v>na</v>
      </c>
      <c r="AP43" s="388">
        <v>11.13322052</v>
      </c>
      <c r="AQ43" s="389"/>
      <c r="AR43" s="382" t="s">
        <v>38</v>
      </c>
      <c r="AS43" s="390" t="str">
        <f>AR43</f>
        <v>na</v>
      </c>
      <c r="AT43" s="391">
        <f t="shared" si="29"/>
        <v>2209.6001541100004</v>
      </c>
      <c r="AU43" s="389"/>
      <c r="AV43" s="382" t="s">
        <v>38</v>
      </c>
      <c r="AW43" s="385" t="str">
        <f>AV43</f>
        <v>na</v>
      </c>
    </row>
    <row r="44" spans="1:49" s="91" customFormat="1" x14ac:dyDescent="0.25">
      <c r="A44" s="27">
        <f>'T1'!A44</f>
        <v>1966</v>
      </c>
      <c r="B44" s="302">
        <v>1391.67093415</v>
      </c>
      <c r="C44" s="16"/>
      <c r="D44" s="190">
        <v>0</v>
      </c>
      <c r="E44" s="239">
        <f t="shared" ref="E44:E75" si="31">SUM(B44:D44)</f>
        <v>1391.67093415</v>
      </c>
      <c r="F44" s="302">
        <v>371.80901998163858</v>
      </c>
      <c r="G44" s="16"/>
      <c r="H44" s="190">
        <v>202.51607042744681</v>
      </c>
      <c r="I44" s="239">
        <f>SUM(F44:H44)</f>
        <v>574.32509040908542</v>
      </c>
      <c r="J44" s="302">
        <v>0</v>
      </c>
      <c r="K44" s="16"/>
      <c r="L44" s="190">
        <v>611.54516534610252</v>
      </c>
      <c r="M44" s="239">
        <f t="shared" ref="M44:M75" si="32">SUM(J44:L44)</f>
        <v>611.54516534610252</v>
      </c>
      <c r="N44" s="302">
        <v>213.84804444999997</v>
      </c>
      <c r="O44" s="16"/>
      <c r="P44" s="190">
        <v>216.11297473826005</v>
      </c>
      <c r="Q44" s="239">
        <f t="shared" ref="Q44:Q75" si="33">SUM(N44:P44)</f>
        <v>429.96101918826002</v>
      </c>
      <c r="R44" s="302">
        <v>90.269552789999992</v>
      </c>
      <c r="S44" s="16"/>
      <c r="T44" s="190">
        <v>0</v>
      </c>
      <c r="U44" s="239">
        <f t="shared" ref="U44:U75" si="34">SUM(R44:T44)</f>
        <v>90.269552789999992</v>
      </c>
      <c r="V44" s="302">
        <v>208.98097401000007</v>
      </c>
      <c r="W44" s="16"/>
      <c r="X44" s="190">
        <v>384.86238499345183</v>
      </c>
      <c r="Y44" s="239">
        <f t="shared" ref="Y44:Y75" si="35">SUM(V44:X44)</f>
        <v>593.84335900345195</v>
      </c>
      <c r="Z44" s="177">
        <f t="shared" si="22"/>
        <v>2276.5785253816384</v>
      </c>
      <c r="AA44" s="217"/>
      <c r="AB44" s="191">
        <f t="shared" ref="AA44:AB93" si="36">D44+H44+L44+P44+T44+X44</f>
        <v>1415.0365955052612</v>
      </c>
      <c r="AC44" s="241">
        <f>SUM(Z44:AB44)</f>
        <v>3691.6151208868996</v>
      </c>
      <c r="AD44" s="377">
        <v>12.582325338361452</v>
      </c>
      <c r="AE44" s="355"/>
      <c r="AF44" s="378">
        <v>8.3882168922409672</v>
      </c>
      <c r="AG44" s="379">
        <f t="shared" ref="AG44:AG75" si="37">SUM(AD44:AF44)</f>
        <v>20.970542230602419</v>
      </c>
      <c r="AH44" s="377">
        <v>0</v>
      </c>
      <c r="AI44" s="355"/>
      <c r="AJ44" s="378">
        <v>0</v>
      </c>
      <c r="AK44" s="379">
        <f t="shared" ref="AK44:AK75" si="38">SUM(AH44:AJ44)</f>
        <v>0</v>
      </c>
      <c r="AL44" s="377">
        <f t="shared" si="26"/>
        <v>2.42148903</v>
      </c>
      <c r="AM44" s="355"/>
      <c r="AN44" s="378">
        <f t="shared" si="26"/>
        <v>0</v>
      </c>
      <c r="AO44" s="379">
        <f t="shared" ref="AO44:AO75" si="39">SUM(AL44:AN44)</f>
        <v>2.42148903</v>
      </c>
      <c r="AP44" s="380">
        <v>15.003814368361452</v>
      </c>
      <c r="AQ44" s="381"/>
      <c r="AR44" s="382">
        <v>8.3882168922409672</v>
      </c>
      <c r="AS44" s="383">
        <f t="shared" ref="AS44:AS75" si="40">SUM(AP44:AR44)</f>
        <v>23.392031260602419</v>
      </c>
      <c r="AT44" s="384">
        <f t="shared" si="29"/>
        <v>2291.5823397499998</v>
      </c>
      <c r="AU44" s="381"/>
      <c r="AV44" s="382">
        <f t="shared" ref="AV44:AV93" si="41">AB44+AR44</f>
        <v>1423.4248123975021</v>
      </c>
      <c r="AW44" s="385">
        <f t="shared" ref="AW44:AW75" si="42">SUM(AT44:AV44)</f>
        <v>3715.007152147502</v>
      </c>
    </row>
    <row r="45" spans="1:49" s="3" customFormat="1" x14ac:dyDescent="0.25">
      <c r="A45" s="27">
        <f>'T1'!A45</f>
        <v>1967</v>
      </c>
      <c r="B45" s="75">
        <v>1525.5148463099999</v>
      </c>
      <c r="C45" s="76"/>
      <c r="D45" s="76">
        <v>0</v>
      </c>
      <c r="E45" s="198">
        <f t="shared" si="31"/>
        <v>1525.5148463099999</v>
      </c>
      <c r="F45" s="75">
        <v>364.23326129139889</v>
      </c>
      <c r="G45" s="76"/>
      <c r="H45" s="76">
        <v>246.20619265755397</v>
      </c>
      <c r="I45" s="179">
        <f t="shared" ref="I45:I93" si="43">SUM(F45:H45)</f>
        <v>610.43945394895286</v>
      </c>
      <c r="J45" s="75">
        <v>117.82156291999999</v>
      </c>
      <c r="K45" s="76"/>
      <c r="L45" s="76">
        <v>661.74310114225398</v>
      </c>
      <c r="M45" s="179">
        <f t="shared" si="32"/>
        <v>779.564664062254</v>
      </c>
      <c r="N45" s="75">
        <v>219.39876075999999</v>
      </c>
      <c r="O45" s="76"/>
      <c r="P45" s="76">
        <v>235.73594320414412</v>
      </c>
      <c r="Q45" s="179">
        <f t="shared" si="33"/>
        <v>455.13470396414414</v>
      </c>
      <c r="R45" s="75">
        <v>85.47770783</v>
      </c>
      <c r="S45" s="76"/>
      <c r="T45" s="76">
        <v>0</v>
      </c>
      <c r="U45" s="179">
        <f t="shared" si="34"/>
        <v>85.47770783</v>
      </c>
      <c r="V45" s="75">
        <v>264.40027697999994</v>
      </c>
      <c r="W45" s="76"/>
      <c r="X45" s="76">
        <v>411.83389291472128</v>
      </c>
      <c r="Y45" s="179">
        <f t="shared" si="35"/>
        <v>676.23416989472116</v>
      </c>
      <c r="Z45" s="200">
        <f t="shared" si="22"/>
        <v>2576.8464160913986</v>
      </c>
      <c r="AA45" s="187"/>
      <c r="AB45" s="203">
        <f t="shared" si="36"/>
        <v>1555.5191299186733</v>
      </c>
      <c r="AC45" s="193">
        <f t="shared" ref="AC45:AC93" si="44">SUM(Z45:AB45)</f>
        <v>4132.3655460100717</v>
      </c>
      <c r="AD45" s="386">
        <v>16.937361768601079</v>
      </c>
      <c r="AE45" s="78"/>
      <c r="AF45" s="78">
        <v>16.937361768601079</v>
      </c>
      <c r="AG45" s="392">
        <f t="shared" si="37"/>
        <v>33.874723537202158</v>
      </c>
      <c r="AH45" s="386">
        <v>12.6</v>
      </c>
      <c r="AI45" s="78"/>
      <c r="AJ45" s="78">
        <v>0</v>
      </c>
      <c r="AK45" s="392">
        <f t="shared" si="38"/>
        <v>12.6</v>
      </c>
      <c r="AL45" s="386">
        <f t="shared" si="26"/>
        <v>4.5636240000002104E-2</v>
      </c>
      <c r="AM45" s="78"/>
      <c r="AN45" s="77">
        <f t="shared" si="26"/>
        <v>0</v>
      </c>
      <c r="AO45" s="392">
        <f t="shared" si="39"/>
        <v>4.5636240000002104E-2</v>
      </c>
      <c r="AP45" s="388">
        <v>29.582998008601081</v>
      </c>
      <c r="AQ45" s="388"/>
      <c r="AR45" s="389">
        <v>16.937361768601079</v>
      </c>
      <c r="AS45" s="155">
        <f t="shared" si="40"/>
        <v>46.52035977720216</v>
      </c>
      <c r="AT45" s="391">
        <f t="shared" si="29"/>
        <v>2606.4294140999996</v>
      </c>
      <c r="AU45" s="389"/>
      <c r="AV45" s="389">
        <f t="shared" si="41"/>
        <v>1572.4564916872744</v>
      </c>
      <c r="AW45" s="155">
        <f t="shared" si="42"/>
        <v>4178.8859057872742</v>
      </c>
    </row>
    <row r="46" spans="1:49" s="3" customFormat="1" x14ac:dyDescent="0.25">
      <c r="A46" s="27">
        <f>'T1'!A46</f>
        <v>1968</v>
      </c>
      <c r="B46" s="75">
        <v>1615.7128604199997</v>
      </c>
      <c r="C46" s="76">
        <v>0</v>
      </c>
      <c r="D46" s="76">
        <v>0</v>
      </c>
      <c r="E46" s="198">
        <f t="shared" si="31"/>
        <v>1615.7128604199997</v>
      </c>
      <c r="F46" s="75">
        <v>395.34798590926897</v>
      </c>
      <c r="G46" s="76">
        <v>0</v>
      </c>
      <c r="H46" s="76">
        <v>262.80981029647052</v>
      </c>
      <c r="I46" s="179">
        <f t="shared" si="43"/>
        <v>658.15779620573949</v>
      </c>
      <c r="J46" s="75">
        <v>151.03609750966362</v>
      </c>
      <c r="K46" s="76">
        <v>0</v>
      </c>
      <c r="L46" s="76">
        <v>775.80172005878319</v>
      </c>
      <c r="M46" s="179">
        <f t="shared" si="32"/>
        <v>926.83781756844678</v>
      </c>
      <c r="N46" s="75">
        <v>272.76671176000002</v>
      </c>
      <c r="O46" s="76">
        <v>0</v>
      </c>
      <c r="P46" s="76">
        <v>225.22267861541903</v>
      </c>
      <c r="Q46" s="179">
        <f t="shared" si="33"/>
        <v>497.98939037541902</v>
      </c>
      <c r="R46" s="75">
        <v>94.543094699999997</v>
      </c>
      <c r="S46" s="76">
        <v>0</v>
      </c>
      <c r="T46" s="76">
        <v>0</v>
      </c>
      <c r="U46" s="179">
        <f t="shared" si="34"/>
        <v>94.543094699999997</v>
      </c>
      <c r="V46" s="75">
        <v>356.46563423000009</v>
      </c>
      <c r="W46" s="76">
        <v>0</v>
      </c>
      <c r="X46" s="76">
        <v>416.10147924372814</v>
      </c>
      <c r="Y46" s="179">
        <f t="shared" si="35"/>
        <v>772.56711347372823</v>
      </c>
      <c r="Z46" s="200">
        <f t="shared" si="22"/>
        <v>2885.8723845289323</v>
      </c>
      <c r="AA46" s="187">
        <f t="shared" si="36"/>
        <v>0</v>
      </c>
      <c r="AB46" s="203">
        <f t="shared" si="36"/>
        <v>1679.9356882144009</v>
      </c>
      <c r="AC46" s="193">
        <f t="shared" si="44"/>
        <v>4565.8080727433335</v>
      </c>
      <c r="AD46" s="386">
        <v>17.637923300731064</v>
      </c>
      <c r="AE46" s="393">
        <v>0</v>
      </c>
      <c r="AF46" s="78">
        <v>23.517231067641418</v>
      </c>
      <c r="AG46" s="392">
        <f t="shared" si="37"/>
        <v>41.155154368372479</v>
      </c>
      <c r="AH46" s="386">
        <v>19.247832490336393</v>
      </c>
      <c r="AI46" s="78">
        <v>0</v>
      </c>
      <c r="AJ46" s="78">
        <v>0</v>
      </c>
      <c r="AK46" s="392">
        <f t="shared" si="38"/>
        <v>19.247832490336393</v>
      </c>
      <c r="AL46" s="386">
        <f t="shared" si="26"/>
        <v>2.0013347228155318</v>
      </c>
      <c r="AM46" s="78">
        <f t="shared" si="26"/>
        <v>0</v>
      </c>
      <c r="AN46" s="77">
        <f t="shared" si="26"/>
        <v>0</v>
      </c>
      <c r="AO46" s="392">
        <f t="shared" si="39"/>
        <v>2.0013347228155318</v>
      </c>
      <c r="AP46" s="388">
        <v>38.887090513882988</v>
      </c>
      <c r="AQ46" s="388">
        <v>0</v>
      </c>
      <c r="AR46" s="389">
        <v>23.517231067641418</v>
      </c>
      <c r="AS46" s="155">
        <f t="shared" si="40"/>
        <v>62.404321581524407</v>
      </c>
      <c r="AT46" s="391">
        <f t="shared" si="29"/>
        <v>2924.7594750428152</v>
      </c>
      <c r="AU46" s="389">
        <f t="shared" ref="AU46:AU93" si="45">AA46+AQ46</f>
        <v>0</v>
      </c>
      <c r="AV46" s="389">
        <f t="shared" si="41"/>
        <v>1703.4529192820423</v>
      </c>
      <c r="AW46" s="155">
        <f t="shared" si="42"/>
        <v>4628.2123943248571</v>
      </c>
    </row>
    <row r="47" spans="1:49" s="3" customFormat="1" x14ac:dyDescent="0.25">
      <c r="A47" s="27">
        <f>'T1'!A47</f>
        <v>1969</v>
      </c>
      <c r="B47" s="75">
        <v>1692.3238654200002</v>
      </c>
      <c r="C47" s="76">
        <v>0</v>
      </c>
      <c r="D47" s="76">
        <v>0</v>
      </c>
      <c r="E47" s="198">
        <f t="shared" si="31"/>
        <v>1692.3238654200002</v>
      </c>
      <c r="F47" s="75">
        <v>426.46949672687106</v>
      </c>
      <c r="G47" s="76">
        <v>0</v>
      </c>
      <c r="H47" s="76">
        <v>310.47014597540698</v>
      </c>
      <c r="I47" s="179">
        <f t="shared" si="43"/>
        <v>736.93964270227798</v>
      </c>
      <c r="J47" s="75">
        <v>180.52299915290646</v>
      </c>
      <c r="K47" s="76">
        <v>0</v>
      </c>
      <c r="L47" s="76">
        <v>989.0781074724681</v>
      </c>
      <c r="M47" s="179">
        <f t="shared" si="32"/>
        <v>1169.6011066253745</v>
      </c>
      <c r="N47" s="75">
        <v>306.31825250999998</v>
      </c>
      <c r="O47" s="76">
        <v>0</v>
      </c>
      <c r="P47" s="76">
        <v>328.39769217396679</v>
      </c>
      <c r="Q47" s="179">
        <f t="shared" si="33"/>
        <v>634.71594468396677</v>
      </c>
      <c r="R47" s="75">
        <v>103.22256384000001</v>
      </c>
      <c r="S47" s="76">
        <v>0</v>
      </c>
      <c r="T47" s="76">
        <v>1.1382324537984663</v>
      </c>
      <c r="U47" s="179">
        <f t="shared" si="34"/>
        <v>104.36079629379847</v>
      </c>
      <c r="V47" s="75">
        <v>387.03840415000002</v>
      </c>
      <c r="W47" s="76">
        <v>0</v>
      </c>
      <c r="X47" s="76">
        <v>458.07270730105915</v>
      </c>
      <c r="Y47" s="179">
        <f t="shared" si="35"/>
        <v>845.11111145105917</v>
      </c>
      <c r="Z47" s="200">
        <f t="shared" si="22"/>
        <v>3095.8955817997776</v>
      </c>
      <c r="AA47" s="187">
        <f t="shared" si="36"/>
        <v>0</v>
      </c>
      <c r="AB47" s="203">
        <f t="shared" si="36"/>
        <v>2087.1568853766994</v>
      </c>
      <c r="AC47" s="193">
        <f t="shared" si="44"/>
        <v>5183.052467176477</v>
      </c>
      <c r="AD47" s="386">
        <v>18.220173353128938</v>
      </c>
      <c r="AE47" s="393">
        <v>0</v>
      </c>
      <c r="AF47" s="78">
        <v>24.293564470838586</v>
      </c>
      <c r="AG47" s="392">
        <f t="shared" si="37"/>
        <v>42.513737823967524</v>
      </c>
      <c r="AH47" s="386">
        <v>20.968520267093524</v>
      </c>
      <c r="AI47" s="78">
        <v>0</v>
      </c>
      <c r="AJ47" s="78">
        <v>0</v>
      </c>
      <c r="AK47" s="392">
        <f t="shared" si="38"/>
        <v>20.968520267093524</v>
      </c>
      <c r="AL47" s="386">
        <f t="shared" si="26"/>
        <v>1.8720253982780655</v>
      </c>
      <c r="AM47" s="78">
        <f t="shared" si="26"/>
        <v>0</v>
      </c>
      <c r="AN47" s="77">
        <f t="shared" si="26"/>
        <v>0</v>
      </c>
      <c r="AO47" s="392">
        <f t="shared" si="39"/>
        <v>1.8720253982780655</v>
      </c>
      <c r="AP47" s="388">
        <v>41.060719018500528</v>
      </c>
      <c r="AQ47" s="388">
        <v>0</v>
      </c>
      <c r="AR47" s="389">
        <v>24.293564470838586</v>
      </c>
      <c r="AS47" s="155">
        <f t="shared" si="40"/>
        <v>65.35428348933911</v>
      </c>
      <c r="AT47" s="391">
        <f t="shared" si="29"/>
        <v>3136.9563008182781</v>
      </c>
      <c r="AU47" s="389">
        <f t="shared" si="45"/>
        <v>0</v>
      </c>
      <c r="AV47" s="389">
        <f t="shared" si="41"/>
        <v>2111.450449847538</v>
      </c>
      <c r="AW47" s="155">
        <f t="shared" si="42"/>
        <v>5248.4067506658157</v>
      </c>
    </row>
    <row r="48" spans="1:49" s="3" customFormat="1" x14ac:dyDescent="0.25">
      <c r="A48" s="27">
        <f>'T1'!A48</f>
        <v>1970</v>
      </c>
      <c r="B48" s="75">
        <v>1843.17607937</v>
      </c>
      <c r="C48" s="76">
        <v>0</v>
      </c>
      <c r="D48" s="76">
        <v>0</v>
      </c>
      <c r="E48" s="198">
        <f t="shared" si="31"/>
        <v>1843.17607937</v>
      </c>
      <c r="F48" s="75">
        <v>448.13381621169566</v>
      </c>
      <c r="G48" s="76">
        <v>0</v>
      </c>
      <c r="H48" s="76">
        <v>450.27415747207573</v>
      </c>
      <c r="I48" s="179">
        <f t="shared" si="43"/>
        <v>898.40797368377139</v>
      </c>
      <c r="J48" s="75">
        <v>183.12749569842322</v>
      </c>
      <c r="K48" s="76">
        <v>0</v>
      </c>
      <c r="L48" s="76">
        <v>1015.0463276513582</v>
      </c>
      <c r="M48" s="179">
        <f t="shared" si="32"/>
        <v>1198.1738233497813</v>
      </c>
      <c r="N48" s="75">
        <v>276.07611657000001</v>
      </c>
      <c r="O48" s="76">
        <v>0</v>
      </c>
      <c r="P48" s="76">
        <v>363.49952066497372</v>
      </c>
      <c r="Q48" s="179">
        <f t="shared" si="33"/>
        <v>639.57563723497378</v>
      </c>
      <c r="R48" s="75">
        <v>112.96288599</v>
      </c>
      <c r="S48" s="76">
        <v>3.0990013860730596</v>
      </c>
      <c r="T48" s="76">
        <v>2.0620308079476253</v>
      </c>
      <c r="U48" s="179">
        <f t="shared" si="34"/>
        <v>118.12391818402068</v>
      </c>
      <c r="V48" s="75">
        <v>342.98275759999996</v>
      </c>
      <c r="W48" s="76">
        <v>0</v>
      </c>
      <c r="X48" s="76">
        <v>473.46263293428296</v>
      </c>
      <c r="Y48" s="179">
        <f t="shared" si="35"/>
        <v>816.44539053428298</v>
      </c>
      <c r="Z48" s="200">
        <f t="shared" si="22"/>
        <v>3206.4591514401191</v>
      </c>
      <c r="AA48" s="187">
        <f t="shared" si="36"/>
        <v>3.0990013860730596</v>
      </c>
      <c r="AB48" s="203">
        <f t="shared" si="36"/>
        <v>2304.3446695306384</v>
      </c>
      <c r="AC48" s="193">
        <f t="shared" si="44"/>
        <v>5513.9028223568312</v>
      </c>
      <c r="AD48" s="386">
        <v>18.832019258304371</v>
      </c>
      <c r="AE48" s="393">
        <v>0</v>
      </c>
      <c r="AF48" s="78">
        <v>25.109359011072495</v>
      </c>
      <c r="AG48" s="392">
        <f t="shared" si="37"/>
        <v>43.94137826937687</v>
      </c>
      <c r="AH48" s="386">
        <v>22.363722501576802</v>
      </c>
      <c r="AI48" s="78">
        <v>0</v>
      </c>
      <c r="AJ48" s="78">
        <v>0</v>
      </c>
      <c r="AK48" s="392">
        <f t="shared" si="38"/>
        <v>22.363722501576802</v>
      </c>
      <c r="AL48" s="386">
        <f t="shared" si="26"/>
        <v>1.9381650754914972</v>
      </c>
      <c r="AM48" s="78">
        <f t="shared" si="26"/>
        <v>0</v>
      </c>
      <c r="AN48" s="77">
        <f t="shared" si="26"/>
        <v>0</v>
      </c>
      <c r="AO48" s="392">
        <f t="shared" si="39"/>
        <v>1.9381650754914972</v>
      </c>
      <c r="AP48" s="388">
        <v>43.13390683537267</v>
      </c>
      <c r="AQ48" s="388">
        <v>0</v>
      </c>
      <c r="AR48" s="389">
        <v>25.109359011072495</v>
      </c>
      <c r="AS48" s="155">
        <f t="shared" si="40"/>
        <v>68.243265846445169</v>
      </c>
      <c r="AT48" s="391">
        <f t="shared" si="29"/>
        <v>3249.5930582754918</v>
      </c>
      <c r="AU48" s="389">
        <f t="shared" si="45"/>
        <v>3.0990013860730596</v>
      </c>
      <c r="AV48" s="389">
        <f t="shared" si="41"/>
        <v>2329.4540285417111</v>
      </c>
      <c r="AW48" s="155">
        <f t="shared" si="42"/>
        <v>5582.1460882032761</v>
      </c>
    </row>
    <row r="49" spans="1:49" s="3" customFormat="1" x14ac:dyDescent="0.25">
      <c r="A49" s="27">
        <f>'T1'!A49</f>
        <v>1971</v>
      </c>
      <c r="B49" s="75">
        <v>2005.0735568000002</v>
      </c>
      <c r="C49" s="76">
        <v>0</v>
      </c>
      <c r="D49" s="76">
        <v>0</v>
      </c>
      <c r="E49" s="198">
        <f t="shared" si="31"/>
        <v>2005.0735568000002</v>
      </c>
      <c r="F49" s="75">
        <v>474.66730391427035</v>
      </c>
      <c r="G49" s="76">
        <v>0</v>
      </c>
      <c r="H49" s="76">
        <v>467.17407835855647</v>
      </c>
      <c r="I49" s="179">
        <f t="shared" si="43"/>
        <v>941.84138227282688</v>
      </c>
      <c r="J49" s="75">
        <v>163.08601749689012</v>
      </c>
      <c r="K49" s="76">
        <v>0</v>
      </c>
      <c r="L49" s="76">
        <v>960.1605630349153</v>
      </c>
      <c r="M49" s="179">
        <f t="shared" si="32"/>
        <v>1123.2465805318054</v>
      </c>
      <c r="N49" s="75">
        <v>251.54057957999996</v>
      </c>
      <c r="O49" s="76">
        <v>0</v>
      </c>
      <c r="P49" s="76">
        <v>306.28027612279504</v>
      </c>
      <c r="Q49" s="179">
        <f t="shared" si="33"/>
        <v>557.82085570279503</v>
      </c>
      <c r="R49" s="75">
        <v>160.24844417999998</v>
      </c>
      <c r="S49" s="76">
        <v>5.5426910739145834</v>
      </c>
      <c r="T49" s="76">
        <v>1.8550662625940118</v>
      </c>
      <c r="U49" s="179">
        <f t="shared" si="34"/>
        <v>167.6462015165086</v>
      </c>
      <c r="V49" s="75">
        <v>378.43870053999996</v>
      </c>
      <c r="W49" s="76">
        <v>0</v>
      </c>
      <c r="X49" s="76">
        <v>491.631636227238</v>
      </c>
      <c r="Y49" s="179">
        <f t="shared" si="35"/>
        <v>870.0703367672379</v>
      </c>
      <c r="Z49" s="200">
        <f t="shared" si="22"/>
        <v>3433.0546025111603</v>
      </c>
      <c r="AA49" s="187">
        <f t="shared" si="36"/>
        <v>5.5426910739145834</v>
      </c>
      <c r="AB49" s="203">
        <f t="shared" si="36"/>
        <v>2227.1016200060985</v>
      </c>
      <c r="AC49" s="193">
        <f t="shared" si="44"/>
        <v>5665.6989135911736</v>
      </c>
      <c r="AD49" s="386">
        <v>18.933488495729652</v>
      </c>
      <c r="AE49" s="393">
        <v>0</v>
      </c>
      <c r="AF49" s="78">
        <v>25.244651327639538</v>
      </c>
      <c r="AG49" s="392">
        <f t="shared" si="37"/>
        <v>44.178139823369193</v>
      </c>
      <c r="AH49" s="386">
        <v>36.358214503109856</v>
      </c>
      <c r="AI49" s="78">
        <v>0</v>
      </c>
      <c r="AJ49" s="78">
        <v>0</v>
      </c>
      <c r="AK49" s="392">
        <f t="shared" si="38"/>
        <v>36.358214503109856</v>
      </c>
      <c r="AL49" s="386">
        <f t="shared" si="26"/>
        <v>10.58172204000001</v>
      </c>
      <c r="AM49" s="78">
        <f t="shared" si="26"/>
        <v>0</v>
      </c>
      <c r="AN49" s="77">
        <f t="shared" si="26"/>
        <v>0</v>
      </c>
      <c r="AO49" s="392">
        <f t="shared" si="39"/>
        <v>10.58172204000001</v>
      </c>
      <c r="AP49" s="388">
        <v>65.873425038839514</v>
      </c>
      <c r="AQ49" s="388">
        <v>0</v>
      </c>
      <c r="AR49" s="389">
        <v>25.244651327639538</v>
      </c>
      <c r="AS49" s="155">
        <f t="shared" si="40"/>
        <v>91.118076366479045</v>
      </c>
      <c r="AT49" s="391">
        <f t="shared" si="29"/>
        <v>3498.9280275499996</v>
      </c>
      <c r="AU49" s="389">
        <f t="shared" si="45"/>
        <v>5.5426910739145834</v>
      </c>
      <c r="AV49" s="389">
        <f t="shared" si="41"/>
        <v>2252.3462713337381</v>
      </c>
      <c r="AW49" s="155">
        <f t="shared" si="42"/>
        <v>5756.8169899576524</v>
      </c>
    </row>
    <row r="50" spans="1:49" s="3" customFormat="1" x14ac:dyDescent="0.25">
      <c r="A50" s="27">
        <f>'T1'!A50</f>
        <v>1972</v>
      </c>
      <c r="B50" s="75">
        <v>2116.4979341100002</v>
      </c>
      <c r="C50" s="76">
        <v>0</v>
      </c>
      <c r="D50" s="76">
        <v>0</v>
      </c>
      <c r="E50" s="198">
        <f t="shared" si="31"/>
        <v>2116.4979341100002</v>
      </c>
      <c r="F50" s="75">
        <v>500.63603313681659</v>
      </c>
      <c r="G50" s="76">
        <v>0</v>
      </c>
      <c r="H50" s="76">
        <v>655.55279275752434</v>
      </c>
      <c r="I50" s="179">
        <f t="shared" si="43"/>
        <v>1156.1888258943409</v>
      </c>
      <c r="J50" s="75">
        <v>398.27336555729477</v>
      </c>
      <c r="K50" s="76">
        <v>0</v>
      </c>
      <c r="L50" s="76">
        <v>1064.3892199770698</v>
      </c>
      <c r="M50" s="179">
        <f t="shared" si="32"/>
        <v>1462.6625855343646</v>
      </c>
      <c r="N50" s="75">
        <v>375.11271289999991</v>
      </c>
      <c r="O50" s="76">
        <v>0</v>
      </c>
      <c r="P50" s="76">
        <v>413.57845904363933</v>
      </c>
      <c r="Q50" s="179">
        <f t="shared" si="33"/>
        <v>788.69117194363923</v>
      </c>
      <c r="R50" s="75">
        <v>193.03239869999999</v>
      </c>
      <c r="S50" s="76">
        <v>7.6224751222882565</v>
      </c>
      <c r="T50" s="76">
        <v>2.6403236172734057</v>
      </c>
      <c r="U50" s="179">
        <f t="shared" si="34"/>
        <v>203.29519743956163</v>
      </c>
      <c r="V50" s="75">
        <v>445.97229802697228</v>
      </c>
      <c r="W50" s="76">
        <v>0</v>
      </c>
      <c r="X50" s="76">
        <v>550.54071606540822</v>
      </c>
      <c r="Y50" s="179">
        <f t="shared" si="35"/>
        <v>996.51301409238044</v>
      </c>
      <c r="Z50" s="200">
        <f t="shared" si="22"/>
        <v>4029.5247424310833</v>
      </c>
      <c r="AA50" s="187">
        <f t="shared" si="36"/>
        <v>7.6224751222882565</v>
      </c>
      <c r="AB50" s="203">
        <f t="shared" si="36"/>
        <v>2686.7015114609148</v>
      </c>
      <c r="AC50" s="193">
        <f t="shared" si="44"/>
        <v>6723.8487290142857</v>
      </c>
      <c r="AD50" s="386">
        <v>19.068201613183422</v>
      </c>
      <c r="AE50" s="393">
        <v>0</v>
      </c>
      <c r="AF50" s="78">
        <v>19.068201613183422</v>
      </c>
      <c r="AG50" s="392">
        <f t="shared" si="37"/>
        <v>38.136403226366845</v>
      </c>
      <c r="AH50" s="386">
        <v>44.886374492705301</v>
      </c>
      <c r="AI50" s="78">
        <v>0</v>
      </c>
      <c r="AJ50" s="78">
        <v>0</v>
      </c>
      <c r="AK50" s="392">
        <f t="shared" si="38"/>
        <v>44.886374492705301</v>
      </c>
      <c r="AL50" s="386">
        <f t="shared" si="26"/>
        <v>11.68712274240302</v>
      </c>
      <c r="AM50" s="78">
        <f t="shared" si="26"/>
        <v>0</v>
      </c>
      <c r="AN50" s="77">
        <f t="shared" si="26"/>
        <v>0</v>
      </c>
      <c r="AO50" s="392">
        <f t="shared" si="39"/>
        <v>11.68712274240302</v>
      </c>
      <c r="AP50" s="388">
        <v>75.641698848291739</v>
      </c>
      <c r="AQ50" s="388">
        <v>0</v>
      </c>
      <c r="AR50" s="389">
        <v>19.068201613183422</v>
      </c>
      <c r="AS50" s="155">
        <f t="shared" si="40"/>
        <v>94.709900461475158</v>
      </c>
      <c r="AT50" s="391">
        <f t="shared" si="29"/>
        <v>4105.1664412793752</v>
      </c>
      <c r="AU50" s="389">
        <f t="shared" si="45"/>
        <v>7.6224751222882565</v>
      </c>
      <c r="AV50" s="389">
        <f t="shared" si="41"/>
        <v>2705.7697130740985</v>
      </c>
      <c r="AW50" s="155">
        <f t="shared" si="42"/>
        <v>6818.5586294757613</v>
      </c>
    </row>
    <row r="51" spans="1:49" s="3" customFormat="1" x14ac:dyDescent="0.25">
      <c r="A51" s="27">
        <f>'T1'!A51</f>
        <v>1973</v>
      </c>
      <c r="B51" s="75">
        <v>2349.2385337200003</v>
      </c>
      <c r="C51" s="76">
        <v>0</v>
      </c>
      <c r="D51" s="76">
        <v>0</v>
      </c>
      <c r="E51" s="198">
        <f t="shared" si="31"/>
        <v>2349.2385337200003</v>
      </c>
      <c r="F51" s="75">
        <v>531.37116678931864</v>
      </c>
      <c r="G51" s="76">
        <v>0</v>
      </c>
      <c r="H51" s="76">
        <v>693.02836117905667</v>
      </c>
      <c r="I51" s="179">
        <f t="shared" si="43"/>
        <v>1224.3995279683754</v>
      </c>
      <c r="J51" s="75">
        <v>392.02472044045646</v>
      </c>
      <c r="K51" s="76">
        <v>0</v>
      </c>
      <c r="L51" s="76">
        <v>1233.0301037074919</v>
      </c>
      <c r="M51" s="179">
        <f t="shared" si="32"/>
        <v>1625.0548241479482</v>
      </c>
      <c r="N51" s="75">
        <v>367.99664520000005</v>
      </c>
      <c r="O51" s="76">
        <v>0</v>
      </c>
      <c r="P51" s="76">
        <v>457.579254787107</v>
      </c>
      <c r="Q51" s="179">
        <f t="shared" si="33"/>
        <v>825.57589998710705</v>
      </c>
      <c r="R51" s="75">
        <v>216.62110902000001</v>
      </c>
      <c r="S51" s="76">
        <v>7.2927091845719278</v>
      </c>
      <c r="T51" s="76">
        <v>2.7025820702174972</v>
      </c>
      <c r="U51" s="179">
        <f t="shared" si="34"/>
        <v>226.61640027478941</v>
      </c>
      <c r="V51" s="75">
        <v>419.32343535570118</v>
      </c>
      <c r="W51" s="76">
        <v>0</v>
      </c>
      <c r="X51" s="76">
        <v>576.55049393772242</v>
      </c>
      <c r="Y51" s="179">
        <f t="shared" si="35"/>
        <v>995.87392929342354</v>
      </c>
      <c r="Z51" s="200">
        <f t="shared" si="22"/>
        <v>4276.5756105254759</v>
      </c>
      <c r="AA51" s="187">
        <f t="shared" si="36"/>
        <v>7.2927091845719278</v>
      </c>
      <c r="AB51" s="203">
        <f t="shared" si="36"/>
        <v>2962.8907956815956</v>
      </c>
      <c r="AC51" s="193">
        <f t="shared" si="44"/>
        <v>7246.7591153916437</v>
      </c>
      <c r="AD51" s="386">
        <v>19.973589080681354</v>
      </c>
      <c r="AE51" s="393">
        <v>0</v>
      </c>
      <c r="AF51" s="78">
        <v>19.973589080681354</v>
      </c>
      <c r="AG51" s="392">
        <f t="shared" si="37"/>
        <v>39.947178161362707</v>
      </c>
      <c r="AH51" s="386">
        <v>47.534682829543556</v>
      </c>
      <c r="AI51" s="78">
        <v>0</v>
      </c>
      <c r="AJ51" s="78">
        <v>0</v>
      </c>
      <c r="AK51" s="392">
        <f t="shared" si="38"/>
        <v>47.534682829543556</v>
      </c>
      <c r="AL51" s="386">
        <f t="shared" si="26"/>
        <v>11.563044099229231</v>
      </c>
      <c r="AM51" s="78">
        <f t="shared" si="26"/>
        <v>0</v>
      </c>
      <c r="AN51" s="77">
        <f t="shared" si="26"/>
        <v>0</v>
      </c>
      <c r="AO51" s="392">
        <f t="shared" si="39"/>
        <v>11.563044099229231</v>
      </c>
      <c r="AP51" s="388">
        <v>79.071316009454137</v>
      </c>
      <c r="AQ51" s="388">
        <v>0</v>
      </c>
      <c r="AR51" s="389">
        <v>19.973589080681354</v>
      </c>
      <c r="AS51" s="155">
        <f t="shared" si="40"/>
        <v>99.044905090135487</v>
      </c>
      <c r="AT51" s="391">
        <f t="shared" si="29"/>
        <v>4355.6469265349297</v>
      </c>
      <c r="AU51" s="389">
        <f t="shared" si="45"/>
        <v>7.2927091845719278</v>
      </c>
      <c r="AV51" s="389">
        <f t="shared" si="41"/>
        <v>2982.864384762277</v>
      </c>
      <c r="AW51" s="155">
        <f t="shared" si="42"/>
        <v>7345.8040204817789</v>
      </c>
    </row>
    <row r="52" spans="1:49" s="3" customFormat="1" x14ac:dyDescent="0.25">
      <c r="A52" s="27">
        <f>'T1'!A52</f>
        <v>1974</v>
      </c>
      <c r="B52" s="75">
        <v>2492.5737898700004</v>
      </c>
      <c r="C52" s="76">
        <v>0</v>
      </c>
      <c r="D52" s="76">
        <v>0</v>
      </c>
      <c r="E52" s="198">
        <f t="shared" si="31"/>
        <v>2492.5737898700004</v>
      </c>
      <c r="F52" s="75">
        <v>554.49939613855861</v>
      </c>
      <c r="G52" s="76">
        <v>0</v>
      </c>
      <c r="H52" s="76">
        <v>711.75888393801313</v>
      </c>
      <c r="I52" s="179">
        <f t="shared" si="43"/>
        <v>1266.2582800765717</v>
      </c>
      <c r="J52" s="75">
        <v>404.75715482292787</v>
      </c>
      <c r="K52" s="76">
        <v>0</v>
      </c>
      <c r="L52" s="76">
        <v>1267.1560244452246</v>
      </c>
      <c r="M52" s="179">
        <f t="shared" si="32"/>
        <v>1671.9131792681524</v>
      </c>
      <c r="N52" s="75">
        <v>363.67873567999999</v>
      </c>
      <c r="O52" s="76">
        <v>0</v>
      </c>
      <c r="P52" s="76">
        <v>469.83618341215475</v>
      </c>
      <c r="Q52" s="179">
        <f t="shared" si="33"/>
        <v>833.51491909215474</v>
      </c>
      <c r="R52" s="75">
        <v>222.68129575</v>
      </c>
      <c r="S52" s="76">
        <v>6.8747164296824312</v>
      </c>
      <c r="T52" s="76">
        <v>2.9735403702633318</v>
      </c>
      <c r="U52" s="179">
        <f t="shared" si="34"/>
        <v>232.52955254994575</v>
      </c>
      <c r="V52" s="75">
        <v>376.75794407380698</v>
      </c>
      <c r="W52" s="76">
        <v>0</v>
      </c>
      <c r="X52" s="76">
        <v>593.87527380740005</v>
      </c>
      <c r="Y52" s="179">
        <f t="shared" si="35"/>
        <v>970.63321788120697</v>
      </c>
      <c r="Z52" s="200">
        <f t="shared" si="22"/>
        <v>4414.9483163352943</v>
      </c>
      <c r="AA52" s="187">
        <f t="shared" si="36"/>
        <v>6.8747164296824312</v>
      </c>
      <c r="AB52" s="203">
        <f t="shared" si="36"/>
        <v>3045.5999059730557</v>
      </c>
      <c r="AC52" s="193">
        <f t="shared" si="44"/>
        <v>7467.4229387380328</v>
      </c>
      <c r="AD52" s="386">
        <v>20.886155201441426</v>
      </c>
      <c r="AE52" s="393">
        <v>0</v>
      </c>
      <c r="AF52" s="78">
        <v>20.886155201441426</v>
      </c>
      <c r="AG52" s="392">
        <f t="shared" si="37"/>
        <v>41.772310402882852</v>
      </c>
      <c r="AH52" s="386">
        <v>50.113259957072096</v>
      </c>
      <c r="AI52" s="78">
        <v>0</v>
      </c>
      <c r="AJ52" s="78">
        <v>0</v>
      </c>
      <c r="AK52" s="392">
        <f t="shared" si="38"/>
        <v>50.113259957072096</v>
      </c>
      <c r="AL52" s="386">
        <f t="shared" si="26"/>
        <v>11.38318520351023</v>
      </c>
      <c r="AM52" s="78">
        <f t="shared" si="26"/>
        <v>0</v>
      </c>
      <c r="AN52" s="77">
        <f t="shared" si="26"/>
        <v>0</v>
      </c>
      <c r="AO52" s="392">
        <f t="shared" si="39"/>
        <v>11.38318520351023</v>
      </c>
      <c r="AP52" s="388">
        <v>82.382600362023751</v>
      </c>
      <c r="AQ52" s="388">
        <v>0</v>
      </c>
      <c r="AR52" s="389">
        <v>20.886155201441426</v>
      </c>
      <c r="AS52" s="155">
        <f t="shared" si="40"/>
        <v>103.26875556346518</v>
      </c>
      <c r="AT52" s="391">
        <f t="shared" si="29"/>
        <v>4497.3309166973177</v>
      </c>
      <c r="AU52" s="389">
        <f t="shared" si="45"/>
        <v>6.8747164296824312</v>
      </c>
      <c r="AV52" s="389">
        <f t="shared" si="41"/>
        <v>3066.4860611744971</v>
      </c>
      <c r="AW52" s="155">
        <f t="shared" si="42"/>
        <v>7570.6916943014976</v>
      </c>
    </row>
    <row r="53" spans="1:49" s="3" customFormat="1" x14ac:dyDescent="0.25">
      <c r="A53" s="27">
        <f>'T1'!A53</f>
        <v>1975</v>
      </c>
      <c r="B53" s="75">
        <v>2652.8512495300001</v>
      </c>
      <c r="C53" s="76">
        <v>0</v>
      </c>
      <c r="D53" s="76">
        <v>0</v>
      </c>
      <c r="E53" s="198">
        <f t="shared" si="31"/>
        <v>2652.8512495300001</v>
      </c>
      <c r="F53" s="75">
        <v>769.78237318803997</v>
      </c>
      <c r="G53" s="76">
        <v>0</v>
      </c>
      <c r="H53" s="76">
        <v>754.89523959409428</v>
      </c>
      <c r="I53" s="179">
        <f t="shared" si="43"/>
        <v>1524.6776127821342</v>
      </c>
      <c r="J53" s="75">
        <v>413.28952745130215</v>
      </c>
      <c r="K53" s="76">
        <v>0</v>
      </c>
      <c r="L53" s="76">
        <v>1331.2125918554113</v>
      </c>
      <c r="M53" s="179">
        <f t="shared" si="32"/>
        <v>1744.5021193067134</v>
      </c>
      <c r="N53" s="75">
        <v>443.50397677999996</v>
      </c>
      <c r="O53" s="76">
        <v>0</v>
      </c>
      <c r="P53" s="76">
        <v>626.4669509117349</v>
      </c>
      <c r="Q53" s="179">
        <f t="shared" si="33"/>
        <v>1069.9709276917349</v>
      </c>
      <c r="R53" s="75">
        <v>225.83174702999997</v>
      </c>
      <c r="S53" s="76">
        <v>5.164230125562864</v>
      </c>
      <c r="T53" s="76">
        <v>2.155490053185781</v>
      </c>
      <c r="U53" s="179">
        <f t="shared" si="34"/>
        <v>233.15146720874861</v>
      </c>
      <c r="V53" s="75">
        <v>412.45360720099603</v>
      </c>
      <c r="W53" s="76">
        <v>0</v>
      </c>
      <c r="X53" s="76">
        <v>619.00240194530022</v>
      </c>
      <c r="Y53" s="179">
        <f t="shared" si="35"/>
        <v>1031.4560091462963</v>
      </c>
      <c r="Z53" s="200">
        <f t="shared" si="22"/>
        <v>4917.7124811803378</v>
      </c>
      <c r="AA53" s="187">
        <f t="shared" si="36"/>
        <v>5.164230125562864</v>
      </c>
      <c r="AB53" s="203">
        <f t="shared" si="36"/>
        <v>3333.7326743597268</v>
      </c>
      <c r="AC53" s="193">
        <f t="shared" si="44"/>
        <v>8256.6093856656262</v>
      </c>
      <c r="AD53" s="386">
        <v>21.320215311959931</v>
      </c>
      <c r="AE53" s="393">
        <v>0</v>
      </c>
      <c r="AF53" s="78">
        <v>21.320215311959931</v>
      </c>
      <c r="AG53" s="392">
        <f t="shared" si="37"/>
        <v>42.640430623919862</v>
      </c>
      <c r="AH53" s="386">
        <v>52.585134938697855</v>
      </c>
      <c r="AI53" s="78">
        <v>0</v>
      </c>
      <c r="AJ53" s="78">
        <v>0</v>
      </c>
      <c r="AK53" s="392">
        <f t="shared" si="38"/>
        <v>52.585134938697855</v>
      </c>
      <c r="AL53" s="386">
        <f t="shared" si="26"/>
        <v>11.33808380136626</v>
      </c>
      <c r="AM53" s="78">
        <f t="shared" si="26"/>
        <v>0</v>
      </c>
      <c r="AN53" s="77">
        <f t="shared" si="26"/>
        <v>0</v>
      </c>
      <c r="AO53" s="392">
        <f t="shared" si="39"/>
        <v>11.33808380136626</v>
      </c>
      <c r="AP53" s="388">
        <v>85.243434052024043</v>
      </c>
      <c r="AQ53" s="388">
        <v>0</v>
      </c>
      <c r="AR53" s="389">
        <v>21.320215311959931</v>
      </c>
      <c r="AS53" s="155">
        <f t="shared" si="40"/>
        <v>106.56364936398397</v>
      </c>
      <c r="AT53" s="391">
        <f t="shared" si="29"/>
        <v>5002.9559152323618</v>
      </c>
      <c r="AU53" s="389">
        <f t="shared" si="45"/>
        <v>5.164230125562864</v>
      </c>
      <c r="AV53" s="389">
        <f t="shared" si="41"/>
        <v>3355.0528896716869</v>
      </c>
      <c r="AW53" s="155">
        <f t="shared" si="42"/>
        <v>8363.1730350296111</v>
      </c>
    </row>
    <row r="54" spans="1:49" s="3" customFormat="1" x14ac:dyDescent="0.25">
      <c r="A54" s="27">
        <f>'T1'!A54</f>
        <v>1976</v>
      </c>
      <c r="B54" s="75">
        <v>2966.58</v>
      </c>
      <c r="C54" s="76">
        <v>0</v>
      </c>
      <c r="D54" s="76">
        <v>0</v>
      </c>
      <c r="E54" s="198">
        <f t="shared" si="31"/>
        <v>2966.58</v>
      </c>
      <c r="F54" s="75">
        <v>803.0022586310555</v>
      </c>
      <c r="G54" s="76">
        <v>0</v>
      </c>
      <c r="H54" s="76">
        <v>770.18767601052355</v>
      </c>
      <c r="I54" s="179">
        <f t="shared" si="43"/>
        <v>1573.1899346415789</v>
      </c>
      <c r="J54" s="75">
        <v>471.9740070675889</v>
      </c>
      <c r="K54" s="76">
        <v>0</v>
      </c>
      <c r="L54" s="76">
        <v>1439.0439329884969</v>
      </c>
      <c r="M54" s="179">
        <f t="shared" si="32"/>
        <v>1911.0179400560858</v>
      </c>
      <c r="N54" s="75">
        <v>687.66857119999997</v>
      </c>
      <c r="O54" s="76">
        <v>0</v>
      </c>
      <c r="P54" s="76">
        <v>745.1662261665532</v>
      </c>
      <c r="Q54" s="179">
        <f t="shared" si="33"/>
        <v>1432.8347973665532</v>
      </c>
      <c r="R54" s="75">
        <v>229.39697255000002</v>
      </c>
      <c r="S54" s="76">
        <v>3.5900627336195985</v>
      </c>
      <c r="T54" s="76">
        <v>2.2587945495751058</v>
      </c>
      <c r="U54" s="179">
        <f t="shared" si="34"/>
        <v>235.2458298331947</v>
      </c>
      <c r="V54" s="75">
        <v>512.59375433558114</v>
      </c>
      <c r="W54" s="76">
        <v>0</v>
      </c>
      <c r="X54" s="76">
        <v>645.46135961703453</v>
      </c>
      <c r="Y54" s="179">
        <f t="shared" si="35"/>
        <v>1158.0551139526156</v>
      </c>
      <c r="Z54" s="200">
        <f t="shared" si="22"/>
        <v>5671.2155637842252</v>
      </c>
      <c r="AA54" s="187">
        <f t="shared" si="36"/>
        <v>3.5900627336195985</v>
      </c>
      <c r="AB54" s="203">
        <f t="shared" si="36"/>
        <v>3602.1179893321832</v>
      </c>
      <c r="AC54" s="193">
        <f t="shared" si="44"/>
        <v>9276.923615850028</v>
      </c>
      <c r="AD54" s="386">
        <v>22.048837488944493</v>
      </c>
      <c r="AE54" s="393">
        <v>0</v>
      </c>
      <c r="AF54" s="78">
        <v>22.048837488944493</v>
      </c>
      <c r="AG54" s="392">
        <f t="shared" si="37"/>
        <v>44.097674977888985</v>
      </c>
      <c r="AH54" s="386">
        <v>55.591150562411123</v>
      </c>
      <c r="AI54" s="78">
        <v>0</v>
      </c>
      <c r="AJ54" s="78">
        <v>0</v>
      </c>
      <c r="AK54" s="392">
        <f t="shared" si="38"/>
        <v>55.591150562411123</v>
      </c>
      <c r="AL54" s="386">
        <f t="shared" si="26"/>
        <v>12.382644240000012</v>
      </c>
      <c r="AM54" s="78">
        <f t="shared" si="26"/>
        <v>0</v>
      </c>
      <c r="AN54" s="77">
        <f t="shared" si="26"/>
        <v>0</v>
      </c>
      <c r="AO54" s="392">
        <f t="shared" si="39"/>
        <v>12.382644240000012</v>
      </c>
      <c r="AP54" s="388">
        <v>90.02263229135562</v>
      </c>
      <c r="AQ54" s="388">
        <v>0</v>
      </c>
      <c r="AR54" s="389">
        <v>22.048837488944493</v>
      </c>
      <c r="AS54" s="155">
        <f t="shared" si="40"/>
        <v>112.07146978030011</v>
      </c>
      <c r="AT54" s="391">
        <f t="shared" si="29"/>
        <v>5761.2381960755811</v>
      </c>
      <c r="AU54" s="389">
        <f t="shared" si="45"/>
        <v>3.5900627336195985</v>
      </c>
      <c r="AV54" s="389">
        <f t="shared" si="41"/>
        <v>3624.1668268211279</v>
      </c>
      <c r="AW54" s="155">
        <f t="shared" si="42"/>
        <v>9388.9950856303294</v>
      </c>
    </row>
    <row r="55" spans="1:49" s="3" customFormat="1" x14ac:dyDescent="0.25">
      <c r="A55" s="27">
        <f>'T1'!A55</f>
        <v>1977</v>
      </c>
      <c r="B55" s="75">
        <v>3235.9810000000002</v>
      </c>
      <c r="C55" s="76">
        <v>0</v>
      </c>
      <c r="D55" s="76">
        <v>0</v>
      </c>
      <c r="E55" s="198">
        <f t="shared" si="31"/>
        <v>3235.9810000000002</v>
      </c>
      <c r="F55" s="75">
        <v>843.98429640060374</v>
      </c>
      <c r="G55" s="76">
        <v>0</v>
      </c>
      <c r="H55" s="76">
        <v>820.1121045053186</v>
      </c>
      <c r="I55" s="179">
        <f t="shared" si="43"/>
        <v>1664.0964009059223</v>
      </c>
      <c r="J55" s="75">
        <v>566.1966397690386</v>
      </c>
      <c r="K55" s="76">
        <v>0</v>
      </c>
      <c r="L55" s="76">
        <v>1533.9741198586792</v>
      </c>
      <c r="M55" s="179">
        <f t="shared" si="32"/>
        <v>2100.1707596277179</v>
      </c>
      <c r="N55" s="75">
        <v>726.05720900000006</v>
      </c>
      <c r="O55" s="76">
        <v>0</v>
      </c>
      <c r="P55" s="76">
        <v>768.18691847859225</v>
      </c>
      <c r="Q55" s="179">
        <f t="shared" si="33"/>
        <v>1494.2441274785924</v>
      </c>
      <c r="R55" s="75">
        <v>237.14090600000003</v>
      </c>
      <c r="S55" s="76">
        <v>3.8380090180450774</v>
      </c>
      <c r="T55" s="76">
        <v>2.5484124796799645</v>
      </c>
      <c r="U55" s="179">
        <f t="shared" si="34"/>
        <v>243.52732749772508</v>
      </c>
      <c r="V55" s="75">
        <v>566.41717234756584</v>
      </c>
      <c r="W55" s="76">
        <v>0</v>
      </c>
      <c r="X55" s="76">
        <v>698.00181687506768</v>
      </c>
      <c r="Y55" s="179">
        <f t="shared" si="35"/>
        <v>1264.4189892226336</v>
      </c>
      <c r="Z55" s="200">
        <f t="shared" si="22"/>
        <v>6175.7772235172088</v>
      </c>
      <c r="AA55" s="187">
        <f t="shared" si="36"/>
        <v>3.8380090180450774</v>
      </c>
      <c r="AB55" s="203">
        <f t="shared" si="36"/>
        <v>3822.8233721973374</v>
      </c>
      <c r="AC55" s="193">
        <f t="shared" si="44"/>
        <v>10002.438604732592</v>
      </c>
      <c r="AD55" s="386">
        <v>23.866180599396269</v>
      </c>
      <c r="AE55" s="393">
        <v>0</v>
      </c>
      <c r="AF55" s="78">
        <v>23.866180599396269</v>
      </c>
      <c r="AG55" s="392">
        <f t="shared" si="37"/>
        <v>47.732361198792539</v>
      </c>
      <c r="AH55" s="386">
        <v>60.194999230961294</v>
      </c>
      <c r="AI55" s="78">
        <v>0</v>
      </c>
      <c r="AJ55" s="78">
        <v>0</v>
      </c>
      <c r="AK55" s="392">
        <f t="shared" si="38"/>
        <v>60.194999230961294</v>
      </c>
      <c r="AL55" s="386">
        <f t="shared" si="26"/>
        <v>13.299329710000002</v>
      </c>
      <c r="AM55" s="78">
        <f t="shared" si="26"/>
        <v>0</v>
      </c>
      <c r="AN55" s="77">
        <f t="shared" si="26"/>
        <v>0</v>
      </c>
      <c r="AO55" s="392">
        <f t="shared" si="39"/>
        <v>13.299329710000002</v>
      </c>
      <c r="AP55" s="388">
        <v>97.360509540357569</v>
      </c>
      <c r="AQ55" s="388">
        <v>0</v>
      </c>
      <c r="AR55" s="389">
        <v>23.866180599396269</v>
      </c>
      <c r="AS55" s="155">
        <f t="shared" si="40"/>
        <v>121.22669013975384</v>
      </c>
      <c r="AT55" s="391">
        <f t="shared" si="29"/>
        <v>6273.137733057566</v>
      </c>
      <c r="AU55" s="389">
        <f t="shared" si="45"/>
        <v>3.8380090180450774</v>
      </c>
      <c r="AV55" s="389">
        <f t="shared" si="41"/>
        <v>3846.6895527967336</v>
      </c>
      <c r="AW55" s="155">
        <f t="shared" si="42"/>
        <v>10123.665294872346</v>
      </c>
    </row>
    <row r="56" spans="1:49" s="3" customFormat="1" x14ac:dyDescent="0.25">
      <c r="A56" s="27">
        <f>'T1'!A56</f>
        <v>1978</v>
      </c>
      <c r="B56" s="75">
        <v>3229.9931839999995</v>
      </c>
      <c r="C56" s="76">
        <v>0</v>
      </c>
      <c r="D56" s="76">
        <v>0</v>
      </c>
      <c r="E56" s="198">
        <f t="shared" si="31"/>
        <v>3229.9931839999995</v>
      </c>
      <c r="F56" s="75">
        <v>904.23627656901294</v>
      </c>
      <c r="G56" s="76">
        <v>0</v>
      </c>
      <c r="H56" s="76">
        <v>866.3118244080589</v>
      </c>
      <c r="I56" s="179">
        <f t="shared" si="43"/>
        <v>1770.548100977072</v>
      </c>
      <c r="J56" s="75">
        <v>634.15009260847398</v>
      </c>
      <c r="K56" s="76">
        <v>0</v>
      </c>
      <c r="L56" s="76">
        <v>1674.8959798908631</v>
      </c>
      <c r="M56" s="179">
        <f t="shared" si="32"/>
        <v>2309.0460724993372</v>
      </c>
      <c r="N56" s="75">
        <v>692.54099199999996</v>
      </c>
      <c r="O56" s="76">
        <v>0</v>
      </c>
      <c r="P56" s="76">
        <v>821.85741780954766</v>
      </c>
      <c r="Q56" s="179">
        <f t="shared" si="33"/>
        <v>1514.3984098095475</v>
      </c>
      <c r="R56" s="75">
        <v>239.201234</v>
      </c>
      <c r="S56" s="76">
        <v>5.0099917821318698</v>
      </c>
      <c r="T56" s="76">
        <v>3.1120809042754489</v>
      </c>
      <c r="U56" s="179">
        <f t="shared" si="34"/>
        <v>247.32330668640731</v>
      </c>
      <c r="V56" s="75">
        <v>607.90139867999983</v>
      </c>
      <c r="W56" s="76">
        <v>0</v>
      </c>
      <c r="X56" s="76">
        <v>664.10101738245078</v>
      </c>
      <c r="Y56" s="179">
        <f t="shared" si="35"/>
        <v>1272.0024160624507</v>
      </c>
      <c r="Z56" s="200">
        <f t="shared" si="22"/>
        <v>6308.0231778574862</v>
      </c>
      <c r="AA56" s="187">
        <f t="shared" si="36"/>
        <v>5.0099917821318698</v>
      </c>
      <c r="AB56" s="203">
        <f t="shared" si="36"/>
        <v>4030.2783203951958</v>
      </c>
      <c r="AC56" s="193">
        <f t="shared" si="44"/>
        <v>10343.311490034814</v>
      </c>
      <c r="AD56" s="386">
        <v>26.940837430987049</v>
      </c>
      <c r="AE56" s="393">
        <v>0</v>
      </c>
      <c r="AF56" s="78">
        <v>26.940837430987049</v>
      </c>
      <c r="AG56" s="392">
        <f t="shared" si="37"/>
        <v>53.881674861974098</v>
      </c>
      <c r="AH56" s="386">
        <v>66.293486391526116</v>
      </c>
      <c r="AI56" s="78">
        <v>0</v>
      </c>
      <c r="AJ56" s="78">
        <v>0</v>
      </c>
      <c r="AK56" s="392">
        <f t="shared" si="38"/>
        <v>66.293486391526116</v>
      </c>
      <c r="AL56" s="386">
        <f t="shared" si="26"/>
        <v>14.935729000000009</v>
      </c>
      <c r="AM56" s="78">
        <f t="shared" si="26"/>
        <v>0</v>
      </c>
      <c r="AN56" s="77">
        <f t="shared" si="26"/>
        <v>0</v>
      </c>
      <c r="AO56" s="392">
        <f t="shared" si="39"/>
        <v>14.935729000000009</v>
      </c>
      <c r="AP56" s="388">
        <v>108.17005282251317</v>
      </c>
      <c r="AQ56" s="388">
        <v>0</v>
      </c>
      <c r="AR56" s="389">
        <v>26.940837430987049</v>
      </c>
      <c r="AS56" s="155">
        <f t="shared" si="40"/>
        <v>135.11089025350023</v>
      </c>
      <c r="AT56" s="391">
        <f t="shared" si="29"/>
        <v>6416.193230679999</v>
      </c>
      <c r="AU56" s="389">
        <f t="shared" si="45"/>
        <v>5.0099917821318698</v>
      </c>
      <c r="AV56" s="389">
        <f t="shared" si="41"/>
        <v>4057.2191578261827</v>
      </c>
      <c r="AW56" s="155">
        <f t="shared" si="42"/>
        <v>10478.422380288313</v>
      </c>
    </row>
    <row r="57" spans="1:49" s="3" customFormat="1" x14ac:dyDescent="0.25">
      <c r="A57" s="27">
        <f>'T1'!A57</f>
        <v>1979</v>
      </c>
      <c r="B57" s="75">
        <v>3129.9095159999997</v>
      </c>
      <c r="C57" s="76">
        <v>0</v>
      </c>
      <c r="D57" s="76">
        <v>0</v>
      </c>
      <c r="E57" s="198">
        <f t="shared" si="31"/>
        <v>3129.9095159999997</v>
      </c>
      <c r="F57" s="75">
        <v>973.7053411860212</v>
      </c>
      <c r="G57" s="76">
        <v>0</v>
      </c>
      <c r="H57" s="76">
        <v>917.16552392303447</v>
      </c>
      <c r="I57" s="179">
        <f t="shared" si="43"/>
        <v>1890.8708651090556</v>
      </c>
      <c r="J57" s="75">
        <v>646.34610411314407</v>
      </c>
      <c r="K57" s="76">
        <v>0</v>
      </c>
      <c r="L57" s="76">
        <v>1715.4320706442147</v>
      </c>
      <c r="M57" s="179">
        <f t="shared" si="32"/>
        <v>2361.778174757359</v>
      </c>
      <c r="N57" s="75">
        <v>688.09193099999993</v>
      </c>
      <c r="O57" s="76">
        <v>0</v>
      </c>
      <c r="P57" s="76">
        <v>750.37229002509139</v>
      </c>
      <c r="Q57" s="179">
        <f t="shared" si="33"/>
        <v>1438.4642210250913</v>
      </c>
      <c r="R57" s="75">
        <v>263.56007</v>
      </c>
      <c r="S57" s="76">
        <v>6.7725049448344636</v>
      </c>
      <c r="T57" s="76">
        <v>5.506981973565833</v>
      </c>
      <c r="U57" s="179">
        <f t="shared" si="34"/>
        <v>275.83955691840026</v>
      </c>
      <c r="V57" s="75">
        <v>625.68918722000012</v>
      </c>
      <c r="W57" s="76">
        <v>0</v>
      </c>
      <c r="X57" s="76">
        <v>667.57807135696237</v>
      </c>
      <c r="Y57" s="179">
        <f t="shared" si="35"/>
        <v>1293.2672585769624</v>
      </c>
      <c r="Z57" s="200">
        <f t="shared" si="22"/>
        <v>6327.3021495191651</v>
      </c>
      <c r="AA57" s="187">
        <f t="shared" si="36"/>
        <v>6.7725049448344636</v>
      </c>
      <c r="AB57" s="203">
        <f t="shared" si="36"/>
        <v>4056.0549379228687</v>
      </c>
      <c r="AC57" s="193">
        <f t="shared" si="44"/>
        <v>10390.129592386867</v>
      </c>
      <c r="AD57" s="386">
        <v>30.823073813978784</v>
      </c>
      <c r="AE57" s="393">
        <v>0</v>
      </c>
      <c r="AF57" s="78">
        <v>30.823073813978784</v>
      </c>
      <c r="AG57" s="392">
        <f t="shared" si="37"/>
        <v>61.646147627957568</v>
      </c>
      <c r="AH57" s="386">
        <v>72.928048886855919</v>
      </c>
      <c r="AI57" s="78">
        <v>0</v>
      </c>
      <c r="AJ57" s="78">
        <v>0</v>
      </c>
      <c r="AK57" s="392">
        <f t="shared" si="38"/>
        <v>72.928048886855919</v>
      </c>
      <c r="AL57" s="386">
        <f t="shared" si="26"/>
        <v>16.355563000000004</v>
      </c>
      <c r="AM57" s="78">
        <f t="shared" si="26"/>
        <v>0</v>
      </c>
      <c r="AN57" s="77">
        <f t="shared" si="26"/>
        <v>0</v>
      </c>
      <c r="AO57" s="392">
        <f t="shared" si="39"/>
        <v>16.355563000000004</v>
      </c>
      <c r="AP57" s="388">
        <v>120.1066857008347</v>
      </c>
      <c r="AQ57" s="388">
        <v>0</v>
      </c>
      <c r="AR57" s="389">
        <v>30.823073813978784</v>
      </c>
      <c r="AS57" s="155">
        <f t="shared" si="40"/>
        <v>150.9297595148135</v>
      </c>
      <c r="AT57" s="391">
        <f t="shared" si="29"/>
        <v>6447.4088352199997</v>
      </c>
      <c r="AU57" s="389">
        <f t="shared" si="45"/>
        <v>6.7725049448344636</v>
      </c>
      <c r="AV57" s="389">
        <f t="shared" si="41"/>
        <v>4086.8780117368474</v>
      </c>
      <c r="AW57" s="155">
        <f t="shared" si="42"/>
        <v>10541.059351901682</v>
      </c>
    </row>
    <row r="58" spans="1:49" s="3" customFormat="1" x14ac:dyDescent="0.25">
      <c r="A58" s="27">
        <f>'T1'!A58</f>
        <v>1980</v>
      </c>
      <c r="B58" s="75">
        <v>3196.210196</v>
      </c>
      <c r="C58" s="76">
        <v>0</v>
      </c>
      <c r="D58" s="76">
        <v>0</v>
      </c>
      <c r="E58" s="198">
        <f t="shared" si="31"/>
        <v>3196.210196</v>
      </c>
      <c r="F58" s="75">
        <v>1107.6759246104755</v>
      </c>
      <c r="G58" s="76">
        <v>0</v>
      </c>
      <c r="H58" s="76">
        <v>1045.5675322644336</v>
      </c>
      <c r="I58" s="179">
        <f t="shared" si="43"/>
        <v>2153.243456874909</v>
      </c>
      <c r="J58" s="75">
        <v>799.4272650068682</v>
      </c>
      <c r="K58" s="76">
        <v>0</v>
      </c>
      <c r="L58" s="76">
        <v>2040.9371555259795</v>
      </c>
      <c r="M58" s="179">
        <f t="shared" si="32"/>
        <v>2840.3644205328478</v>
      </c>
      <c r="N58" s="75">
        <v>822.16151699999989</v>
      </c>
      <c r="O58" s="76">
        <v>0</v>
      </c>
      <c r="P58" s="76">
        <v>758.78846183372241</v>
      </c>
      <c r="Q58" s="179">
        <f t="shared" si="33"/>
        <v>1580.9499788337223</v>
      </c>
      <c r="R58" s="75">
        <v>288.569523</v>
      </c>
      <c r="S58" s="76">
        <v>7.6254627245741933</v>
      </c>
      <c r="T58" s="76">
        <v>11.498952856347456</v>
      </c>
      <c r="U58" s="179">
        <f t="shared" si="34"/>
        <v>307.69393858092167</v>
      </c>
      <c r="V58" s="75">
        <v>642.78866884999991</v>
      </c>
      <c r="W58" s="76">
        <v>0</v>
      </c>
      <c r="X58" s="76">
        <v>686.96680091452913</v>
      </c>
      <c r="Y58" s="179">
        <f t="shared" si="35"/>
        <v>1329.7554697645292</v>
      </c>
      <c r="Z58" s="200">
        <f t="shared" si="22"/>
        <v>6856.8330944673435</v>
      </c>
      <c r="AA58" s="187">
        <f t="shared" si="36"/>
        <v>7.6254627245741933</v>
      </c>
      <c r="AB58" s="203">
        <f t="shared" si="36"/>
        <v>4543.7589033950126</v>
      </c>
      <c r="AC58" s="193">
        <f t="shared" si="44"/>
        <v>11408.21746058693</v>
      </c>
      <c r="AD58" s="386">
        <v>34.569633389524441</v>
      </c>
      <c r="AE58" s="393">
        <v>0</v>
      </c>
      <c r="AF58" s="78">
        <v>34.569633389524441</v>
      </c>
      <c r="AG58" s="392">
        <f t="shared" si="37"/>
        <v>69.139266779048882</v>
      </c>
      <c r="AH58" s="386">
        <v>80.811515993131835</v>
      </c>
      <c r="AI58" s="78">
        <v>0</v>
      </c>
      <c r="AJ58" s="78">
        <v>0</v>
      </c>
      <c r="AK58" s="392">
        <f t="shared" si="38"/>
        <v>80.811515993131835</v>
      </c>
      <c r="AL58" s="386">
        <f t="shared" si="26"/>
        <v>17.239612999999991</v>
      </c>
      <c r="AM58" s="78">
        <f t="shared" si="26"/>
        <v>0</v>
      </c>
      <c r="AN58" s="77">
        <f t="shared" si="26"/>
        <v>0</v>
      </c>
      <c r="AO58" s="392">
        <f t="shared" si="39"/>
        <v>17.239612999999991</v>
      </c>
      <c r="AP58" s="388">
        <v>132.62076238265627</v>
      </c>
      <c r="AQ58" s="388">
        <v>0</v>
      </c>
      <c r="AR58" s="389">
        <v>34.569633389524441</v>
      </c>
      <c r="AS58" s="155">
        <f t="shared" si="40"/>
        <v>167.19039577218069</v>
      </c>
      <c r="AT58" s="391">
        <f t="shared" si="29"/>
        <v>6989.4538568499993</v>
      </c>
      <c r="AU58" s="389">
        <f t="shared" si="45"/>
        <v>7.6254627245741933</v>
      </c>
      <c r="AV58" s="389">
        <f t="shared" si="41"/>
        <v>4578.3285367845374</v>
      </c>
      <c r="AW58" s="155">
        <f t="shared" si="42"/>
        <v>11575.40785635911</v>
      </c>
    </row>
    <row r="59" spans="1:49" s="3" customFormat="1" x14ac:dyDescent="0.25">
      <c r="A59" s="27">
        <f>'T1'!A59</f>
        <v>1981</v>
      </c>
      <c r="B59" s="75">
        <v>3298.090087</v>
      </c>
      <c r="C59" s="76">
        <v>0</v>
      </c>
      <c r="D59" s="76">
        <v>0</v>
      </c>
      <c r="E59" s="198">
        <f t="shared" si="31"/>
        <v>3298.090087</v>
      </c>
      <c r="F59" s="75">
        <v>1272.5207033866961</v>
      </c>
      <c r="G59" s="76">
        <v>0</v>
      </c>
      <c r="H59" s="76">
        <v>1071.5070818791312</v>
      </c>
      <c r="I59" s="179">
        <f t="shared" si="43"/>
        <v>2344.0277852658273</v>
      </c>
      <c r="J59" s="75">
        <v>929.79527135447006</v>
      </c>
      <c r="K59" s="76">
        <v>0</v>
      </c>
      <c r="L59" s="76">
        <v>2390.7590679748109</v>
      </c>
      <c r="M59" s="179">
        <f t="shared" si="32"/>
        <v>3320.554339329281</v>
      </c>
      <c r="N59" s="75">
        <v>1009.69936</v>
      </c>
      <c r="O59" s="76">
        <v>0</v>
      </c>
      <c r="P59" s="76">
        <v>846.42032953030196</v>
      </c>
      <c r="Q59" s="179">
        <f t="shared" si="33"/>
        <v>1856.1196895303019</v>
      </c>
      <c r="R59" s="75">
        <v>321.64562000000001</v>
      </c>
      <c r="S59" s="76">
        <v>8.4570256313993646</v>
      </c>
      <c r="T59" s="76">
        <v>13.037177966985899</v>
      </c>
      <c r="U59" s="179">
        <f t="shared" si="34"/>
        <v>343.13982359838525</v>
      </c>
      <c r="V59" s="75">
        <v>667.74851518999992</v>
      </c>
      <c r="W59" s="76">
        <v>0</v>
      </c>
      <c r="X59" s="76">
        <v>760.02865353828417</v>
      </c>
      <c r="Y59" s="179">
        <f t="shared" si="35"/>
        <v>1427.7771687282841</v>
      </c>
      <c r="Z59" s="200">
        <f t="shared" si="22"/>
        <v>7499.4995569311659</v>
      </c>
      <c r="AA59" s="187">
        <f t="shared" si="36"/>
        <v>8.4570256313993646</v>
      </c>
      <c r="AB59" s="203">
        <f t="shared" si="36"/>
        <v>5081.7523108895139</v>
      </c>
      <c r="AC59" s="193">
        <f t="shared" si="44"/>
        <v>12589.70889345208</v>
      </c>
      <c r="AD59" s="386">
        <v>38.827371613303804</v>
      </c>
      <c r="AE59" s="393">
        <v>0</v>
      </c>
      <c r="AF59" s="78">
        <v>38.827371613303804</v>
      </c>
      <c r="AG59" s="392">
        <f t="shared" si="37"/>
        <v>77.654743226607607</v>
      </c>
      <c r="AH59" s="386">
        <v>90.197913645529937</v>
      </c>
      <c r="AI59" s="78">
        <v>0</v>
      </c>
      <c r="AJ59" s="78">
        <v>0</v>
      </c>
      <c r="AK59" s="392">
        <f t="shared" si="38"/>
        <v>90.197913645529937</v>
      </c>
      <c r="AL59" s="386">
        <f t="shared" si="26"/>
        <v>24.340645000000009</v>
      </c>
      <c r="AM59" s="78">
        <f t="shared" si="26"/>
        <v>0</v>
      </c>
      <c r="AN59" s="77">
        <f t="shared" si="26"/>
        <v>0</v>
      </c>
      <c r="AO59" s="392">
        <f t="shared" si="39"/>
        <v>24.340645000000009</v>
      </c>
      <c r="AP59" s="388">
        <v>153.36593025883374</v>
      </c>
      <c r="AQ59" s="388">
        <v>0</v>
      </c>
      <c r="AR59" s="389">
        <v>38.827371613303804</v>
      </c>
      <c r="AS59" s="155">
        <f t="shared" si="40"/>
        <v>192.19330187213754</v>
      </c>
      <c r="AT59" s="391">
        <f t="shared" si="29"/>
        <v>7652.8654871899998</v>
      </c>
      <c r="AU59" s="389">
        <f t="shared" si="45"/>
        <v>8.4570256313993646</v>
      </c>
      <c r="AV59" s="389">
        <f t="shared" si="41"/>
        <v>5120.5796825028174</v>
      </c>
      <c r="AW59" s="155">
        <f t="shared" si="42"/>
        <v>12781.902195324215</v>
      </c>
    </row>
    <row r="60" spans="1:49" s="3" customFormat="1" x14ac:dyDescent="0.25">
      <c r="A60" s="27">
        <f>'T1'!A60</f>
        <v>1982</v>
      </c>
      <c r="B60" s="75">
        <v>3602.8181889999996</v>
      </c>
      <c r="C60" s="76">
        <v>0</v>
      </c>
      <c r="D60" s="76">
        <v>0</v>
      </c>
      <c r="E60" s="198">
        <f t="shared" si="31"/>
        <v>3602.8181889999996</v>
      </c>
      <c r="F60" s="75">
        <v>1371.71218512</v>
      </c>
      <c r="G60" s="76">
        <v>46.381853249206067</v>
      </c>
      <c r="H60" s="76">
        <v>1184.6422565745661</v>
      </c>
      <c r="I60" s="179">
        <f t="shared" si="43"/>
        <v>2602.736294943772</v>
      </c>
      <c r="J60" s="75">
        <v>1062.6098793602362</v>
      </c>
      <c r="K60" s="76">
        <v>0</v>
      </c>
      <c r="L60" s="76">
        <v>2654.9445474059853</v>
      </c>
      <c r="M60" s="179">
        <f t="shared" si="32"/>
        <v>3717.5544267662217</v>
      </c>
      <c r="N60" s="75">
        <v>1028.2141770000001</v>
      </c>
      <c r="O60" s="76">
        <v>0</v>
      </c>
      <c r="P60" s="76">
        <v>853.05075585394366</v>
      </c>
      <c r="Q60" s="179">
        <f t="shared" si="33"/>
        <v>1881.2649328539437</v>
      </c>
      <c r="R60" s="75">
        <v>412.30479800000001</v>
      </c>
      <c r="S60" s="76">
        <v>17.679546564601193</v>
      </c>
      <c r="T60" s="76">
        <v>25.904512461104627</v>
      </c>
      <c r="U60" s="179">
        <f t="shared" si="34"/>
        <v>455.88885702570582</v>
      </c>
      <c r="V60" s="75">
        <v>455.35698513000006</v>
      </c>
      <c r="W60" s="76">
        <v>0</v>
      </c>
      <c r="X60" s="76">
        <v>854.03033977739551</v>
      </c>
      <c r="Y60" s="179">
        <f t="shared" si="35"/>
        <v>1309.3873249073956</v>
      </c>
      <c r="Z60" s="200">
        <f t="shared" si="22"/>
        <v>7933.0162136102354</v>
      </c>
      <c r="AA60" s="187">
        <f t="shared" si="36"/>
        <v>64.061399813807256</v>
      </c>
      <c r="AB60" s="203">
        <f t="shared" si="36"/>
        <v>5572.5724120729956</v>
      </c>
      <c r="AC60" s="193">
        <f t="shared" si="44"/>
        <v>13569.650025497038</v>
      </c>
      <c r="AD60" s="386">
        <v>43.143253879999996</v>
      </c>
      <c r="AE60" s="393">
        <v>2.6964533674999998</v>
      </c>
      <c r="AF60" s="78">
        <v>43.143253879999996</v>
      </c>
      <c r="AG60" s="392">
        <f t="shared" si="37"/>
        <v>88.982961127499991</v>
      </c>
      <c r="AH60" s="386">
        <v>98.528338639763717</v>
      </c>
      <c r="AI60" s="78">
        <v>0</v>
      </c>
      <c r="AJ60" s="78">
        <v>0</v>
      </c>
      <c r="AK60" s="392">
        <f t="shared" si="38"/>
        <v>98.528338639763717</v>
      </c>
      <c r="AL60" s="386">
        <f t="shared" si="26"/>
        <v>28.422303999999997</v>
      </c>
      <c r="AM60" s="78">
        <f t="shared" si="26"/>
        <v>0</v>
      </c>
      <c r="AN60" s="77">
        <f t="shared" si="26"/>
        <v>0</v>
      </c>
      <c r="AO60" s="392">
        <f t="shared" si="39"/>
        <v>28.422303999999997</v>
      </c>
      <c r="AP60" s="388">
        <v>170.09389651976372</v>
      </c>
      <c r="AQ60" s="388">
        <v>2.6964533674999998</v>
      </c>
      <c r="AR60" s="389">
        <v>43.143253879999996</v>
      </c>
      <c r="AS60" s="155">
        <f t="shared" si="40"/>
        <v>215.93360376726372</v>
      </c>
      <c r="AT60" s="391">
        <f t="shared" si="29"/>
        <v>8103.1101101299992</v>
      </c>
      <c r="AU60" s="389">
        <f t="shared" si="45"/>
        <v>66.757853181307254</v>
      </c>
      <c r="AV60" s="389">
        <f t="shared" si="41"/>
        <v>5615.7156659529956</v>
      </c>
      <c r="AW60" s="155">
        <f t="shared" si="42"/>
        <v>13785.583629264302</v>
      </c>
    </row>
    <row r="61" spans="1:49" s="3" customFormat="1" x14ac:dyDescent="0.25">
      <c r="A61" s="27">
        <f>'T1'!A61</f>
        <v>1983</v>
      </c>
      <c r="B61" s="75">
        <v>3787.4331310000002</v>
      </c>
      <c r="C61" s="76">
        <v>0</v>
      </c>
      <c r="D61" s="76">
        <v>0</v>
      </c>
      <c r="E61" s="198">
        <f t="shared" si="31"/>
        <v>3787.4331310000002</v>
      </c>
      <c r="F61" s="75">
        <v>1479.1900783499998</v>
      </c>
      <c r="G61" s="76">
        <v>71.984472496621478</v>
      </c>
      <c r="H61" s="76">
        <v>1257.3425241528073</v>
      </c>
      <c r="I61" s="179">
        <f t="shared" si="43"/>
        <v>2808.5170749994286</v>
      </c>
      <c r="J61" s="75">
        <v>1225.4933962264809</v>
      </c>
      <c r="K61" s="76">
        <v>0</v>
      </c>
      <c r="L61" s="76">
        <v>2953.7624105647906</v>
      </c>
      <c r="M61" s="179">
        <f t="shared" si="32"/>
        <v>4179.2558067912714</v>
      </c>
      <c r="N61" s="75">
        <v>1020.3092799999999</v>
      </c>
      <c r="O61" s="76">
        <v>80.029057705263284</v>
      </c>
      <c r="P61" s="76">
        <v>838.8809121723823</v>
      </c>
      <c r="Q61" s="179">
        <f t="shared" si="33"/>
        <v>1939.2192498776456</v>
      </c>
      <c r="R61" s="75">
        <v>462.06228800000002</v>
      </c>
      <c r="S61" s="76">
        <v>28.104275099886436</v>
      </c>
      <c r="T61" s="76">
        <v>21.683338840503627</v>
      </c>
      <c r="U61" s="179">
        <f t="shared" si="34"/>
        <v>511.84990194039005</v>
      </c>
      <c r="V61" s="75">
        <v>427.53602555000003</v>
      </c>
      <c r="W61" s="76">
        <v>56.768245076775102</v>
      </c>
      <c r="X61" s="76">
        <v>925.19995447456904</v>
      </c>
      <c r="Y61" s="179">
        <f t="shared" si="35"/>
        <v>1409.5042251013442</v>
      </c>
      <c r="Z61" s="200">
        <f t="shared" si="22"/>
        <v>8402.0241991264811</v>
      </c>
      <c r="AA61" s="187">
        <f t="shared" si="36"/>
        <v>236.88605037854626</v>
      </c>
      <c r="AB61" s="203">
        <f t="shared" si="36"/>
        <v>5996.8691402050536</v>
      </c>
      <c r="AC61" s="193">
        <f t="shared" si="44"/>
        <v>14635.77938971008</v>
      </c>
      <c r="AD61" s="386">
        <v>35.62867665000001</v>
      </c>
      <c r="AE61" s="393">
        <v>2.2267922906250006</v>
      </c>
      <c r="AF61" s="78">
        <v>35.62867665000001</v>
      </c>
      <c r="AG61" s="392">
        <f t="shared" si="37"/>
        <v>73.484145590625019</v>
      </c>
      <c r="AH61" s="386">
        <v>108.80887477351909</v>
      </c>
      <c r="AI61" s="78">
        <v>0</v>
      </c>
      <c r="AJ61" s="78">
        <v>0</v>
      </c>
      <c r="AK61" s="392">
        <f t="shared" si="38"/>
        <v>108.80887477351909</v>
      </c>
      <c r="AL61" s="386">
        <f t="shared" si="26"/>
        <v>30.421079000000006</v>
      </c>
      <c r="AM61" s="78">
        <f t="shared" si="26"/>
        <v>0</v>
      </c>
      <c r="AN61" s="77">
        <f t="shared" si="26"/>
        <v>0</v>
      </c>
      <c r="AO61" s="392">
        <f t="shared" si="39"/>
        <v>30.421079000000006</v>
      </c>
      <c r="AP61" s="388">
        <v>174.85863042351912</v>
      </c>
      <c r="AQ61" s="388">
        <v>2.2267922906250006</v>
      </c>
      <c r="AR61" s="389">
        <v>35.62867665000001</v>
      </c>
      <c r="AS61" s="155">
        <f t="shared" si="40"/>
        <v>212.71409936414415</v>
      </c>
      <c r="AT61" s="391">
        <f t="shared" si="29"/>
        <v>8576.8828295500007</v>
      </c>
      <c r="AU61" s="389">
        <f t="shared" si="45"/>
        <v>239.11284266917127</v>
      </c>
      <c r="AV61" s="389">
        <f t="shared" si="41"/>
        <v>6032.4978168550533</v>
      </c>
      <c r="AW61" s="155">
        <f t="shared" si="42"/>
        <v>14848.493489074226</v>
      </c>
    </row>
    <row r="62" spans="1:49" s="3" customFormat="1" x14ac:dyDescent="0.25">
      <c r="A62" s="27">
        <f>'T1'!A62</f>
        <v>1984</v>
      </c>
      <c r="B62" s="75">
        <v>3957.1741649999999</v>
      </c>
      <c r="C62" s="76">
        <v>0</v>
      </c>
      <c r="D62" s="76">
        <v>0</v>
      </c>
      <c r="E62" s="198">
        <f t="shared" si="31"/>
        <v>3957.1741649999999</v>
      </c>
      <c r="F62" s="75">
        <v>1652.5426426900001</v>
      </c>
      <c r="G62" s="76">
        <v>82.349997054476646</v>
      </c>
      <c r="H62" s="76">
        <v>1399.158782577477</v>
      </c>
      <c r="I62" s="179">
        <f t="shared" si="43"/>
        <v>3134.0514223219539</v>
      </c>
      <c r="J62" s="75">
        <v>1432.7035080000001</v>
      </c>
      <c r="K62" s="76">
        <v>0</v>
      </c>
      <c r="L62" s="76">
        <v>3400.5468361837093</v>
      </c>
      <c r="M62" s="179">
        <f t="shared" si="32"/>
        <v>4833.2503441837089</v>
      </c>
      <c r="N62" s="75">
        <v>1194.7534069999999</v>
      </c>
      <c r="O62" s="76">
        <v>130.47241980612284</v>
      </c>
      <c r="P62" s="76">
        <v>919.71020383794689</v>
      </c>
      <c r="Q62" s="179">
        <f t="shared" si="33"/>
        <v>2244.9360306440694</v>
      </c>
      <c r="R62" s="75">
        <v>605.80021000000011</v>
      </c>
      <c r="S62" s="76">
        <v>99.633426874168833</v>
      </c>
      <c r="T62" s="76">
        <v>136.60679503773164</v>
      </c>
      <c r="U62" s="179">
        <f t="shared" si="34"/>
        <v>842.04043191190067</v>
      </c>
      <c r="V62" s="75">
        <v>417.08401728999996</v>
      </c>
      <c r="W62" s="76">
        <v>62.984556017111743</v>
      </c>
      <c r="X62" s="76">
        <v>1034.1004676123152</v>
      </c>
      <c r="Y62" s="179">
        <f t="shared" si="35"/>
        <v>1514.1690409194271</v>
      </c>
      <c r="Z62" s="200">
        <f t="shared" si="22"/>
        <v>9260.0579499800006</v>
      </c>
      <c r="AA62" s="187">
        <f t="shared" si="36"/>
        <v>375.44039975188008</v>
      </c>
      <c r="AB62" s="203">
        <f t="shared" si="36"/>
        <v>6890.1230852491808</v>
      </c>
      <c r="AC62" s="193">
        <f t="shared" si="44"/>
        <v>16525.621434981062</v>
      </c>
      <c r="AD62" s="386">
        <v>33.777511309999994</v>
      </c>
      <c r="AE62" s="393">
        <v>2.1110944568749996</v>
      </c>
      <c r="AF62" s="78">
        <v>33.777511309999994</v>
      </c>
      <c r="AG62" s="392">
        <f t="shared" si="37"/>
        <v>69.666117076874997</v>
      </c>
      <c r="AH62" s="386">
        <v>118.67643299999999</v>
      </c>
      <c r="AI62" s="78">
        <v>0</v>
      </c>
      <c r="AJ62" s="78">
        <v>0</v>
      </c>
      <c r="AK62" s="392">
        <f t="shared" si="38"/>
        <v>118.67643299999999</v>
      </c>
      <c r="AL62" s="386">
        <f t="shared" si="26"/>
        <v>31.827731000000014</v>
      </c>
      <c r="AM62" s="78">
        <f t="shared" si="26"/>
        <v>0</v>
      </c>
      <c r="AN62" s="77">
        <f t="shared" si="26"/>
        <v>0</v>
      </c>
      <c r="AO62" s="392">
        <f t="shared" si="39"/>
        <v>31.827731000000014</v>
      </c>
      <c r="AP62" s="388">
        <v>184.28167531</v>
      </c>
      <c r="AQ62" s="388">
        <v>2.1110944568749996</v>
      </c>
      <c r="AR62" s="389">
        <v>33.777511309999994</v>
      </c>
      <c r="AS62" s="155">
        <f t="shared" si="40"/>
        <v>220.170281076875</v>
      </c>
      <c r="AT62" s="391">
        <f t="shared" si="29"/>
        <v>9444.3396252900002</v>
      </c>
      <c r="AU62" s="389">
        <f t="shared" si="45"/>
        <v>377.55149420875506</v>
      </c>
      <c r="AV62" s="389">
        <f t="shared" si="41"/>
        <v>6923.9005965591805</v>
      </c>
      <c r="AW62" s="155">
        <f t="shared" si="42"/>
        <v>16745.791716057938</v>
      </c>
    </row>
    <row r="63" spans="1:49" s="3" customFormat="1" x14ac:dyDescent="0.25">
      <c r="A63" s="27">
        <f>'T1'!A63</f>
        <v>1985</v>
      </c>
      <c r="B63" s="75">
        <v>4226.553559</v>
      </c>
      <c r="C63" s="76">
        <v>0</v>
      </c>
      <c r="D63" s="76">
        <v>0</v>
      </c>
      <c r="E63" s="198">
        <f t="shared" si="31"/>
        <v>4226.553559</v>
      </c>
      <c r="F63" s="75">
        <v>1780.2336416200001</v>
      </c>
      <c r="G63" s="76">
        <v>88.651696251131966</v>
      </c>
      <c r="H63" s="76">
        <v>1503.5932264584324</v>
      </c>
      <c r="I63" s="179">
        <f t="shared" si="43"/>
        <v>3372.4785643295645</v>
      </c>
      <c r="J63" s="75">
        <v>1617.4295900000002</v>
      </c>
      <c r="K63" s="76">
        <v>0</v>
      </c>
      <c r="L63" s="76">
        <v>3821.8856095560423</v>
      </c>
      <c r="M63" s="179">
        <f t="shared" si="32"/>
        <v>5439.315199556042</v>
      </c>
      <c r="N63" s="75">
        <v>1416.3089499999999</v>
      </c>
      <c r="O63" s="76">
        <v>153.23775741400274</v>
      </c>
      <c r="P63" s="76">
        <v>1000.4562816736968</v>
      </c>
      <c r="Q63" s="179">
        <f t="shared" si="33"/>
        <v>2570.0029890876995</v>
      </c>
      <c r="R63" s="75">
        <v>713.97064999999998</v>
      </c>
      <c r="S63" s="76">
        <v>133.36481441803957</v>
      </c>
      <c r="T63" s="76">
        <v>264.09768697991967</v>
      </c>
      <c r="U63" s="179">
        <f t="shared" si="34"/>
        <v>1111.4331513979591</v>
      </c>
      <c r="V63" s="75">
        <v>493.22765689999994</v>
      </c>
      <c r="W63" s="76">
        <v>57.493600138143506</v>
      </c>
      <c r="X63" s="76">
        <v>1090.0704929783367</v>
      </c>
      <c r="Y63" s="179">
        <f t="shared" si="35"/>
        <v>1640.7917500164801</v>
      </c>
      <c r="Z63" s="200">
        <f t="shared" si="22"/>
        <v>10247.72404752</v>
      </c>
      <c r="AA63" s="187">
        <f t="shared" si="36"/>
        <v>432.74786822131779</v>
      </c>
      <c r="AB63" s="203">
        <f t="shared" si="36"/>
        <v>7680.1032976464285</v>
      </c>
      <c r="AC63" s="193">
        <f t="shared" si="44"/>
        <v>18360.575213387747</v>
      </c>
      <c r="AD63" s="386">
        <v>47.556928379999995</v>
      </c>
      <c r="AE63" s="393">
        <v>2.9723080237499997</v>
      </c>
      <c r="AF63" s="78">
        <v>47.556928379999995</v>
      </c>
      <c r="AG63" s="392">
        <f t="shared" si="37"/>
        <v>98.086164783749993</v>
      </c>
      <c r="AH63" s="386">
        <v>128.241288</v>
      </c>
      <c r="AI63" s="78">
        <v>0</v>
      </c>
      <c r="AJ63" s="78">
        <v>0</v>
      </c>
      <c r="AK63" s="392">
        <f t="shared" si="38"/>
        <v>128.241288</v>
      </c>
      <c r="AL63" s="386">
        <f t="shared" si="26"/>
        <v>32.026917000000026</v>
      </c>
      <c r="AM63" s="78">
        <f t="shared" si="26"/>
        <v>0</v>
      </c>
      <c r="AN63" s="77">
        <f t="shared" si="26"/>
        <v>0</v>
      </c>
      <c r="AO63" s="392">
        <f t="shared" si="39"/>
        <v>32.026917000000026</v>
      </c>
      <c r="AP63" s="388">
        <v>207.82513338000001</v>
      </c>
      <c r="AQ63" s="388">
        <v>2.9723080237499997</v>
      </c>
      <c r="AR63" s="389">
        <v>47.556928379999995</v>
      </c>
      <c r="AS63" s="155">
        <f t="shared" si="40"/>
        <v>258.35436978375003</v>
      </c>
      <c r="AT63" s="391">
        <f t="shared" si="29"/>
        <v>10455.5491809</v>
      </c>
      <c r="AU63" s="389">
        <f t="shared" si="45"/>
        <v>435.72017624506776</v>
      </c>
      <c r="AV63" s="389">
        <f t="shared" si="41"/>
        <v>7727.6602260264281</v>
      </c>
      <c r="AW63" s="155">
        <f t="shared" si="42"/>
        <v>18618.929583171495</v>
      </c>
    </row>
    <row r="64" spans="1:49" s="3" customFormat="1" x14ac:dyDescent="0.25">
      <c r="A64" s="27">
        <f>'T1'!A64</f>
        <v>1986</v>
      </c>
      <c r="B64" s="75">
        <v>4599.7712740000006</v>
      </c>
      <c r="C64" s="76">
        <v>0</v>
      </c>
      <c r="D64" s="76">
        <v>0</v>
      </c>
      <c r="E64" s="198">
        <f t="shared" si="31"/>
        <v>4599.7712740000006</v>
      </c>
      <c r="F64" s="75">
        <v>1866.6069456199998</v>
      </c>
      <c r="G64" s="76">
        <v>97.817589763362335</v>
      </c>
      <c r="H64" s="76">
        <v>1684.0791204958016</v>
      </c>
      <c r="I64" s="179">
        <f t="shared" si="43"/>
        <v>3648.5036558791635</v>
      </c>
      <c r="J64" s="75">
        <v>1680.771432</v>
      </c>
      <c r="K64" s="76">
        <v>0</v>
      </c>
      <c r="L64" s="76">
        <v>4032.65217837507</v>
      </c>
      <c r="M64" s="179">
        <f t="shared" si="32"/>
        <v>5713.42361037507</v>
      </c>
      <c r="N64" s="75">
        <v>1439.0844550000002</v>
      </c>
      <c r="O64" s="76">
        <v>181.07796033052026</v>
      </c>
      <c r="P64" s="76">
        <v>1108.006346548314</v>
      </c>
      <c r="Q64" s="179">
        <f t="shared" si="33"/>
        <v>2728.1687618788346</v>
      </c>
      <c r="R64" s="75">
        <v>807.14214100000004</v>
      </c>
      <c r="S64" s="76">
        <v>158.9107481638294</v>
      </c>
      <c r="T64" s="76">
        <v>318.29834703061886</v>
      </c>
      <c r="U64" s="179">
        <f t="shared" si="34"/>
        <v>1284.3512361944481</v>
      </c>
      <c r="V64" s="75">
        <v>507.51529931000016</v>
      </c>
      <c r="W64" s="76">
        <v>54.75306612657112</v>
      </c>
      <c r="X64" s="76">
        <v>1065.2823305119316</v>
      </c>
      <c r="Y64" s="179">
        <f t="shared" si="35"/>
        <v>1627.5506959485028</v>
      </c>
      <c r="Z64" s="200">
        <f t="shared" si="22"/>
        <v>10900.891546930001</v>
      </c>
      <c r="AA64" s="187">
        <f t="shared" si="36"/>
        <v>492.55936438428313</v>
      </c>
      <c r="AB64" s="203">
        <f t="shared" si="36"/>
        <v>8208.3183229617352</v>
      </c>
      <c r="AC64" s="193">
        <f t="shared" si="44"/>
        <v>19601.76923427602</v>
      </c>
      <c r="AD64" s="386">
        <v>42.039277380000001</v>
      </c>
      <c r="AE64" s="393">
        <v>2.6274548362500001</v>
      </c>
      <c r="AF64" s="78">
        <v>42.039277380000001</v>
      </c>
      <c r="AG64" s="392">
        <f t="shared" si="37"/>
        <v>86.706009596249999</v>
      </c>
      <c r="AH64" s="386">
        <v>143.02171899999999</v>
      </c>
      <c r="AI64" s="78">
        <v>0</v>
      </c>
      <c r="AJ64" s="78">
        <v>0</v>
      </c>
      <c r="AK64" s="392">
        <f t="shared" si="38"/>
        <v>143.02171899999999</v>
      </c>
      <c r="AL64" s="386">
        <f t="shared" si="26"/>
        <v>34.210963000000021</v>
      </c>
      <c r="AM64" s="78">
        <f t="shared" si="26"/>
        <v>0</v>
      </c>
      <c r="AN64" s="77">
        <f t="shared" si="26"/>
        <v>0</v>
      </c>
      <c r="AO64" s="392">
        <f t="shared" si="39"/>
        <v>34.210963000000021</v>
      </c>
      <c r="AP64" s="388">
        <v>219.27195938</v>
      </c>
      <c r="AQ64" s="388">
        <v>2.6274548362500001</v>
      </c>
      <c r="AR64" s="389">
        <v>42.039277380000001</v>
      </c>
      <c r="AS64" s="155">
        <f t="shared" si="40"/>
        <v>263.93869159625001</v>
      </c>
      <c r="AT64" s="391">
        <f t="shared" si="29"/>
        <v>11120.16350631</v>
      </c>
      <c r="AU64" s="389">
        <f t="shared" si="45"/>
        <v>495.18681922053315</v>
      </c>
      <c r="AV64" s="389">
        <f t="shared" si="41"/>
        <v>8250.3576003417347</v>
      </c>
      <c r="AW64" s="155">
        <f t="shared" si="42"/>
        <v>19865.707925872266</v>
      </c>
    </row>
    <row r="65" spans="1:49" s="3" customFormat="1" x14ac:dyDescent="0.25">
      <c r="A65" s="27">
        <f>'T1'!A65</f>
        <v>1987</v>
      </c>
      <c r="B65" s="75">
        <v>4975.5539419999996</v>
      </c>
      <c r="C65" s="76">
        <v>0</v>
      </c>
      <c r="D65" s="76">
        <v>0</v>
      </c>
      <c r="E65" s="198">
        <f t="shared" si="31"/>
        <v>4975.5539419999996</v>
      </c>
      <c r="F65" s="75">
        <v>1993.26358955</v>
      </c>
      <c r="G65" s="76">
        <v>108.14245159031869</v>
      </c>
      <c r="H65" s="76">
        <v>1820.3475400964478</v>
      </c>
      <c r="I65" s="179">
        <f t="shared" si="43"/>
        <v>3921.7535812367669</v>
      </c>
      <c r="J65" s="75">
        <v>2012.8212119999998</v>
      </c>
      <c r="K65" s="76">
        <v>0</v>
      </c>
      <c r="L65" s="76">
        <v>4816.1198995548584</v>
      </c>
      <c r="M65" s="179">
        <f t="shared" si="32"/>
        <v>6828.9411115548583</v>
      </c>
      <c r="N65" s="75">
        <v>1780.3145070000003</v>
      </c>
      <c r="O65" s="76">
        <v>188.48846426433909</v>
      </c>
      <c r="P65" s="76">
        <v>1401.8180960400616</v>
      </c>
      <c r="Q65" s="179">
        <f t="shared" si="33"/>
        <v>3370.6210673044006</v>
      </c>
      <c r="R65" s="75">
        <v>1022.7293059999998</v>
      </c>
      <c r="S65" s="76">
        <v>243.58581003947793</v>
      </c>
      <c r="T65" s="76">
        <v>437.51804062316853</v>
      </c>
      <c r="U65" s="179">
        <f t="shared" si="34"/>
        <v>1703.8331566626462</v>
      </c>
      <c r="V65" s="75">
        <v>520.9818297600001</v>
      </c>
      <c r="W65" s="76">
        <v>53.559422187058857</v>
      </c>
      <c r="X65" s="76">
        <v>1102.5399857560633</v>
      </c>
      <c r="Y65" s="179">
        <f t="shared" si="35"/>
        <v>1677.0812377031223</v>
      </c>
      <c r="Z65" s="200">
        <f t="shared" si="22"/>
        <v>12305.66438631</v>
      </c>
      <c r="AA65" s="187">
        <f t="shared" si="36"/>
        <v>593.77614808119461</v>
      </c>
      <c r="AB65" s="203">
        <f t="shared" si="36"/>
        <v>9578.3435620706005</v>
      </c>
      <c r="AC65" s="193">
        <f t="shared" si="44"/>
        <v>22477.784096461794</v>
      </c>
      <c r="AD65" s="386">
        <v>51.122296449999993</v>
      </c>
      <c r="AE65" s="393">
        <v>3.1951435281249996</v>
      </c>
      <c r="AF65" s="78">
        <v>51.122296449999993</v>
      </c>
      <c r="AG65" s="392">
        <f t="shared" si="37"/>
        <v>105.43973642812499</v>
      </c>
      <c r="AH65" s="386">
        <v>158.74882600000001</v>
      </c>
      <c r="AI65" s="78">
        <v>0</v>
      </c>
      <c r="AJ65" s="78">
        <v>0</v>
      </c>
      <c r="AK65" s="392">
        <f t="shared" si="38"/>
        <v>158.74882600000001</v>
      </c>
      <c r="AL65" s="386">
        <f t="shared" si="26"/>
        <v>92.557904999999977</v>
      </c>
      <c r="AM65" s="78">
        <f t="shared" si="26"/>
        <v>0</v>
      </c>
      <c r="AN65" s="77">
        <f t="shared" si="26"/>
        <v>0</v>
      </c>
      <c r="AO65" s="392">
        <f t="shared" si="39"/>
        <v>92.557904999999977</v>
      </c>
      <c r="AP65" s="388">
        <v>302.42902744999998</v>
      </c>
      <c r="AQ65" s="388">
        <v>3.1951435281249996</v>
      </c>
      <c r="AR65" s="389">
        <v>51.122296449999993</v>
      </c>
      <c r="AS65" s="155">
        <f t="shared" si="40"/>
        <v>356.74646742812502</v>
      </c>
      <c r="AT65" s="391">
        <f t="shared" si="29"/>
        <v>12608.09341376</v>
      </c>
      <c r="AU65" s="389">
        <f t="shared" si="45"/>
        <v>596.97129160931956</v>
      </c>
      <c r="AV65" s="389">
        <f t="shared" si="41"/>
        <v>9629.4658585205998</v>
      </c>
      <c r="AW65" s="155">
        <f t="shared" si="42"/>
        <v>22834.530563889919</v>
      </c>
    </row>
    <row r="66" spans="1:49" s="3" customFormat="1" x14ac:dyDescent="0.25">
      <c r="A66" s="27">
        <f>'T1'!A66</f>
        <v>1988</v>
      </c>
      <c r="B66" s="75">
        <v>5382.3692339999998</v>
      </c>
      <c r="C66" s="76">
        <v>0</v>
      </c>
      <c r="D66" s="76">
        <v>0</v>
      </c>
      <c r="E66" s="198">
        <f t="shared" si="31"/>
        <v>5382.3692339999998</v>
      </c>
      <c r="F66" s="75">
        <v>2173.44418963</v>
      </c>
      <c r="G66" s="76">
        <v>116.14781491013672</v>
      </c>
      <c r="H66" s="76">
        <v>1941.1549736206132</v>
      </c>
      <c r="I66" s="179">
        <f t="shared" si="43"/>
        <v>4230.7469781607497</v>
      </c>
      <c r="J66" s="75">
        <v>1921.752332</v>
      </c>
      <c r="K66" s="76">
        <v>0</v>
      </c>
      <c r="L66" s="76">
        <v>4575.7328034240718</v>
      </c>
      <c r="M66" s="179">
        <f t="shared" si="32"/>
        <v>6497.4851354240718</v>
      </c>
      <c r="N66" s="75">
        <v>1906.8435609999999</v>
      </c>
      <c r="O66" s="76">
        <v>188.80977838566588</v>
      </c>
      <c r="P66" s="76">
        <v>1421.0364549873038</v>
      </c>
      <c r="Q66" s="179">
        <f t="shared" si="33"/>
        <v>3516.6897943729696</v>
      </c>
      <c r="R66" s="75">
        <v>1001.088449</v>
      </c>
      <c r="S66" s="76">
        <v>217.90801057395063</v>
      </c>
      <c r="T66" s="76">
        <v>316.58985012703192</v>
      </c>
      <c r="U66" s="179">
        <f t="shared" si="34"/>
        <v>1535.5863097009826</v>
      </c>
      <c r="V66" s="75">
        <v>464.92280866999999</v>
      </c>
      <c r="W66" s="76">
        <v>54.209443972839907</v>
      </c>
      <c r="X66" s="76">
        <v>1141.2617130400984</v>
      </c>
      <c r="Y66" s="179">
        <f t="shared" si="35"/>
        <v>1660.3939656829384</v>
      </c>
      <c r="Z66" s="200">
        <f t="shared" si="22"/>
        <v>12850.4205743</v>
      </c>
      <c r="AA66" s="187">
        <f t="shared" si="36"/>
        <v>577.07504784259322</v>
      </c>
      <c r="AB66" s="203">
        <f t="shared" si="36"/>
        <v>9395.7757951991189</v>
      </c>
      <c r="AC66" s="193">
        <f t="shared" si="44"/>
        <v>22823.271417341712</v>
      </c>
      <c r="AD66" s="386">
        <v>49.497897370000004</v>
      </c>
      <c r="AE66" s="393">
        <v>3.0936185856250003</v>
      </c>
      <c r="AF66" s="78">
        <v>49.497897370000004</v>
      </c>
      <c r="AG66" s="392">
        <f t="shared" si="37"/>
        <v>102.089413325625</v>
      </c>
      <c r="AH66" s="386">
        <v>177.72548299999997</v>
      </c>
      <c r="AI66" s="78">
        <v>0</v>
      </c>
      <c r="AJ66" s="78">
        <v>0</v>
      </c>
      <c r="AK66" s="392">
        <f t="shared" si="38"/>
        <v>177.72548299999997</v>
      </c>
      <c r="AL66" s="386">
        <f t="shared" si="26"/>
        <v>126.695459</v>
      </c>
      <c r="AM66" s="78">
        <f t="shared" si="26"/>
        <v>0</v>
      </c>
      <c r="AN66" s="77">
        <f t="shared" si="26"/>
        <v>0</v>
      </c>
      <c r="AO66" s="392">
        <f t="shared" si="39"/>
        <v>126.695459</v>
      </c>
      <c r="AP66" s="388">
        <v>353.91883936999994</v>
      </c>
      <c r="AQ66" s="388">
        <v>3.0936185856250003</v>
      </c>
      <c r="AR66" s="389">
        <v>49.497897370000004</v>
      </c>
      <c r="AS66" s="155">
        <f t="shared" si="40"/>
        <v>406.51035532562491</v>
      </c>
      <c r="AT66" s="391">
        <f t="shared" si="29"/>
        <v>13204.339413670001</v>
      </c>
      <c r="AU66" s="389">
        <f t="shared" si="45"/>
        <v>580.16866642821822</v>
      </c>
      <c r="AV66" s="389">
        <f t="shared" si="41"/>
        <v>9445.2736925691188</v>
      </c>
      <c r="AW66" s="155">
        <f t="shared" si="42"/>
        <v>23229.781772667338</v>
      </c>
    </row>
    <row r="67" spans="1:49" s="3" customFormat="1" x14ac:dyDescent="0.25">
      <c r="A67" s="27">
        <f>'T1'!A67</f>
        <v>1989</v>
      </c>
      <c r="B67" s="75">
        <v>5942.9292599999999</v>
      </c>
      <c r="C67" s="76">
        <v>0</v>
      </c>
      <c r="D67" s="76">
        <v>0</v>
      </c>
      <c r="E67" s="198">
        <f t="shared" si="31"/>
        <v>5942.9292599999999</v>
      </c>
      <c r="F67" s="75">
        <v>2279.2494787300002</v>
      </c>
      <c r="G67" s="76">
        <v>121.92916637485584</v>
      </c>
      <c r="H67" s="76">
        <v>2034.4084277501281</v>
      </c>
      <c r="I67" s="179">
        <f t="shared" si="43"/>
        <v>4435.5870728549844</v>
      </c>
      <c r="J67" s="75">
        <v>2266.6010159999996</v>
      </c>
      <c r="K67" s="76">
        <v>0</v>
      </c>
      <c r="L67" s="76">
        <v>5269.3056113578859</v>
      </c>
      <c r="M67" s="179">
        <f t="shared" si="32"/>
        <v>7535.9066273578856</v>
      </c>
      <c r="N67" s="75">
        <v>1906.8984219999998</v>
      </c>
      <c r="O67" s="76">
        <v>169.36495207441325</v>
      </c>
      <c r="P67" s="76">
        <v>1389.0206957688956</v>
      </c>
      <c r="Q67" s="179">
        <f t="shared" si="33"/>
        <v>3465.2840698433088</v>
      </c>
      <c r="R67" s="75">
        <v>1071.0308950000001</v>
      </c>
      <c r="S67" s="76">
        <v>210.47646964398936</v>
      </c>
      <c r="T67" s="76">
        <v>295.81090399604932</v>
      </c>
      <c r="U67" s="179">
        <f t="shared" si="34"/>
        <v>1577.3182686400387</v>
      </c>
      <c r="V67" s="75">
        <v>495.11822999000003</v>
      </c>
      <c r="W67" s="76">
        <v>55.962254380772514</v>
      </c>
      <c r="X67" s="76">
        <v>1168.7616737902813</v>
      </c>
      <c r="Y67" s="179">
        <f t="shared" si="35"/>
        <v>1719.8421581610537</v>
      </c>
      <c r="Z67" s="200">
        <f t="shared" si="22"/>
        <v>13961.827301719999</v>
      </c>
      <c r="AA67" s="187">
        <f t="shared" si="36"/>
        <v>557.73284247403092</v>
      </c>
      <c r="AB67" s="203">
        <f t="shared" si="36"/>
        <v>10157.307312663239</v>
      </c>
      <c r="AC67" s="193">
        <f t="shared" si="44"/>
        <v>24676.867456857268</v>
      </c>
      <c r="AD67" s="386">
        <v>50.692952269999999</v>
      </c>
      <c r="AE67" s="393">
        <v>3.168309516875</v>
      </c>
      <c r="AF67" s="78">
        <v>50.692952269999999</v>
      </c>
      <c r="AG67" s="392">
        <f t="shared" si="37"/>
        <v>104.554214056875</v>
      </c>
      <c r="AH67" s="386">
        <v>192.63779600000001</v>
      </c>
      <c r="AI67" s="78">
        <v>0</v>
      </c>
      <c r="AJ67" s="78">
        <v>0</v>
      </c>
      <c r="AK67" s="392">
        <f t="shared" si="38"/>
        <v>192.63779600000001</v>
      </c>
      <c r="AL67" s="386">
        <f t="shared" si="26"/>
        <v>110.52465899999996</v>
      </c>
      <c r="AM67" s="78">
        <f t="shared" si="26"/>
        <v>0</v>
      </c>
      <c r="AN67" s="77">
        <f t="shared" si="26"/>
        <v>0</v>
      </c>
      <c r="AO67" s="392">
        <f t="shared" si="39"/>
        <v>110.52465899999996</v>
      </c>
      <c r="AP67" s="388">
        <v>353.85540726999994</v>
      </c>
      <c r="AQ67" s="388">
        <v>3.168309516875</v>
      </c>
      <c r="AR67" s="389">
        <v>50.692952269999999</v>
      </c>
      <c r="AS67" s="155">
        <f t="shared" si="40"/>
        <v>407.71666905687493</v>
      </c>
      <c r="AT67" s="391">
        <f t="shared" si="29"/>
        <v>14315.68270899</v>
      </c>
      <c r="AU67" s="389">
        <f t="shared" si="45"/>
        <v>560.90115199090587</v>
      </c>
      <c r="AV67" s="389">
        <f t="shared" si="41"/>
        <v>10208.000264933238</v>
      </c>
      <c r="AW67" s="155">
        <f t="shared" si="42"/>
        <v>25084.584125914145</v>
      </c>
    </row>
    <row r="68" spans="1:49" s="3" customFormat="1" x14ac:dyDescent="0.25">
      <c r="A68" s="27">
        <f>'T1'!A68</f>
        <v>1990</v>
      </c>
      <c r="B68" s="75">
        <v>6542.5885499999995</v>
      </c>
      <c r="C68" s="76">
        <v>0</v>
      </c>
      <c r="D68" s="76">
        <v>0</v>
      </c>
      <c r="E68" s="198">
        <f t="shared" si="31"/>
        <v>6542.5885499999995</v>
      </c>
      <c r="F68" s="75">
        <v>2380.3270035</v>
      </c>
      <c r="G68" s="76">
        <v>128.58946427138147</v>
      </c>
      <c r="H68" s="76">
        <v>2100.4377067041851</v>
      </c>
      <c r="I68" s="179">
        <f t="shared" si="43"/>
        <v>4609.3541744755667</v>
      </c>
      <c r="J68" s="75">
        <v>2348.1653340000003</v>
      </c>
      <c r="K68" s="76">
        <v>0</v>
      </c>
      <c r="L68" s="76">
        <v>5147.8972889340157</v>
      </c>
      <c r="M68" s="179">
        <f t="shared" si="32"/>
        <v>7496.062622934016</v>
      </c>
      <c r="N68" s="75">
        <v>1676.962614</v>
      </c>
      <c r="O68" s="76">
        <v>170.38432382813522</v>
      </c>
      <c r="P68" s="76">
        <v>1103.0507661678753</v>
      </c>
      <c r="Q68" s="179">
        <f t="shared" si="33"/>
        <v>2950.3977039960105</v>
      </c>
      <c r="R68" s="75">
        <v>1054.382073</v>
      </c>
      <c r="S68" s="76">
        <v>156.28303387142071</v>
      </c>
      <c r="T68" s="76">
        <v>228.85505426750834</v>
      </c>
      <c r="U68" s="179">
        <f t="shared" si="34"/>
        <v>1439.5201611389291</v>
      </c>
      <c r="V68" s="75">
        <v>590.66017621999993</v>
      </c>
      <c r="W68" s="76">
        <v>59.105702046027773</v>
      </c>
      <c r="X68" s="76">
        <v>1352.5537983356805</v>
      </c>
      <c r="Y68" s="179">
        <f t="shared" si="35"/>
        <v>2002.3196766017081</v>
      </c>
      <c r="Z68" s="200">
        <f t="shared" si="22"/>
        <v>14593.085750720002</v>
      </c>
      <c r="AA68" s="187">
        <f t="shared" si="36"/>
        <v>514.36252401696515</v>
      </c>
      <c r="AB68" s="203">
        <f t="shared" si="36"/>
        <v>9932.7946144092639</v>
      </c>
      <c r="AC68" s="193">
        <f t="shared" si="44"/>
        <v>25040.242889146233</v>
      </c>
      <c r="AD68" s="386">
        <v>50.891937499999997</v>
      </c>
      <c r="AE68" s="393">
        <v>3.1807460937499998</v>
      </c>
      <c r="AF68" s="78">
        <v>50.891937499999997</v>
      </c>
      <c r="AG68" s="392">
        <f t="shared" si="37"/>
        <v>104.96462109375</v>
      </c>
      <c r="AH68" s="386">
        <v>208.506484</v>
      </c>
      <c r="AI68" s="78">
        <v>0</v>
      </c>
      <c r="AJ68" s="78">
        <v>0</v>
      </c>
      <c r="AK68" s="392">
        <f t="shared" si="38"/>
        <v>208.506484</v>
      </c>
      <c r="AL68" s="386">
        <f t="shared" si="26"/>
        <v>127.97625699999998</v>
      </c>
      <c r="AM68" s="78">
        <f t="shared" si="26"/>
        <v>0</v>
      </c>
      <c r="AN68" s="77">
        <f t="shared" si="26"/>
        <v>0</v>
      </c>
      <c r="AO68" s="392">
        <f t="shared" si="39"/>
        <v>127.97625699999998</v>
      </c>
      <c r="AP68" s="388">
        <v>387.37467849999996</v>
      </c>
      <c r="AQ68" s="388">
        <v>3.1807460937499998</v>
      </c>
      <c r="AR68" s="389">
        <v>50.891937499999997</v>
      </c>
      <c r="AS68" s="155">
        <f t="shared" si="40"/>
        <v>441.44736209374992</v>
      </c>
      <c r="AT68" s="391">
        <f t="shared" si="29"/>
        <v>14980.460429220002</v>
      </c>
      <c r="AU68" s="389">
        <f t="shared" si="45"/>
        <v>517.54327011071518</v>
      </c>
      <c r="AV68" s="389">
        <f t="shared" si="41"/>
        <v>9983.6865519092644</v>
      </c>
      <c r="AW68" s="155">
        <f t="shared" si="42"/>
        <v>25481.690251239983</v>
      </c>
    </row>
    <row r="69" spans="1:49" s="3" customFormat="1" x14ac:dyDescent="0.25">
      <c r="A69" s="27">
        <f>'T1'!A69</f>
        <v>1991</v>
      </c>
      <c r="B69" s="75">
        <v>7250.9787079999996</v>
      </c>
      <c r="C69" s="76">
        <v>0</v>
      </c>
      <c r="D69" s="76">
        <v>0</v>
      </c>
      <c r="E69" s="198">
        <f t="shared" si="31"/>
        <v>7250.9787079999996</v>
      </c>
      <c r="F69" s="75">
        <v>2305.1233277800002</v>
      </c>
      <c r="G69" s="76">
        <v>129.27998633449442</v>
      </c>
      <c r="H69" s="76">
        <v>2065.5479335984851</v>
      </c>
      <c r="I69" s="179">
        <f t="shared" si="43"/>
        <v>4499.9512477129792</v>
      </c>
      <c r="J69" s="75">
        <v>2610.6638030000004</v>
      </c>
      <c r="K69" s="76">
        <v>0</v>
      </c>
      <c r="L69" s="76">
        <v>4942.7927676768268</v>
      </c>
      <c r="M69" s="179">
        <f t="shared" si="32"/>
        <v>7553.4565706768271</v>
      </c>
      <c r="N69" s="75">
        <v>1751.9811460000001</v>
      </c>
      <c r="O69" s="76">
        <v>187.00605806964694</v>
      </c>
      <c r="P69" s="76">
        <v>1437.0575158399349</v>
      </c>
      <c r="Q69" s="179">
        <f t="shared" si="33"/>
        <v>3376.044719909582</v>
      </c>
      <c r="R69" s="75">
        <v>1001.6716720000001</v>
      </c>
      <c r="S69" s="76">
        <v>92.630060278946473</v>
      </c>
      <c r="T69" s="76">
        <v>123.32040895006541</v>
      </c>
      <c r="U69" s="179">
        <f t="shared" si="34"/>
        <v>1217.622141229012</v>
      </c>
      <c r="V69" s="75">
        <v>545.16906422999989</v>
      </c>
      <c r="W69" s="76">
        <v>62.863477737529678</v>
      </c>
      <c r="X69" s="76">
        <v>1644.0355892417765</v>
      </c>
      <c r="Y69" s="179">
        <f t="shared" si="35"/>
        <v>2252.0681312093061</v>
      </c>
      <c r="Z69" s="200">
        <f t="shared" si="22"/>
        <v>15465.587721010001</v>
      </c>
      <c r="AA69" s="187">
        <f t="shared" si="36"/>
        <v>471.77958242061754</v>
      </c>
      <c r="AB69" s="203">
        <f t="shared" si="36"/>
        <v>10212.75421530709</v>
      </c>
      <c r="AC69" s="193">
        <f t="shared" si="44"/>
        <v>26150.121518737709</v>
      </c>
      <c r="AD69" s="386">
        <v>48.635855219999989</v>
      </c>
      <c r="AE69" s="393">
        <v>3.0397409512499993</v>
      </c>
      <c r="AF69" s="78">
        <v>48.635855219999989</v>
      </c>
      <c r="AG69" s="392">
        <f t="shared" si="37"/>
        <v>100.31145139124997</v>
      </c>
      <c r="AH69" s="386">
        <v>210.006451</v>
      </c>
      <c r="AI69" s="78">
        <v>0</v>
      </c>
      <c r="AJ69" s="78">
        <v>0</v>
      </c>
      <c r="AK69" s="392">
        <f t="shared" si="38"/>
        <v>210.006451</v>
      </c>
      <c r="AL69" s="386">
        <f t="shared" si="26"/>
        <v>122.53661700000001</v>
      </c>
      <c r="AM69" s="78">
        <f t="shared" si="26"/>
        <v>0</v>
      </c>
      <c r="AN69" s="77">
        <f t="shared" si="26"/>
        <v>2.9223199026902336</v>
      </c>
      <c r="AO69" s="392">
        <f t="shared" si="39"/>
        <v>125.45893690269024</v>
      </c>
      <c r="AP69" s="388">
        <v>381.17892322</v>
      </c>
      <c r="AQ69" s="388">
        <v>3.0397409512499993</v>
      </c>
      <c r="AR69" s="389">
        <v>51.558175122690223</v>
      </c>
      <c r="AS69" s="155">
        <f t="shared" si="40"/>
        <v>435.77683929394021</v>
      </c>
      <c r="AT69" s="391">
        <f t="shared" si="29"/>
        <v>15846.766644230001</v>
      </c>
      <c r="AU69" s="389">
        <f t="shared" si="45"/>
        <v>474.81932337186754</v>
      </c>
      <c r="AV69" s="389">
        <f t="shared" si="41"/>
        <v>10264.312390429781</v>
      </c>
      <c r="AW69" s="155">
        <f t="shared" si="42"/>
        <v>26585.898358031649</v>
      </c>
    </row>
    <row r="70" spans="1:49" s="3" customFormat="1" x14ac:dyDescent="0.25">
      <c r="A70" s="27">
        <f>'T1'!A70</f>
        <v>1992</v>
      </c>
      <c r="B70" s="75">
        <v>7817.7851700000001</v>
      </c>
      <c r="C70" s="76">
        <v>0</v>
      </c>
      <c r="D70" s="76">
        <v>0</v>
      </c>
      <c r="E70" s="198">
        <f t="shared" si="31"/>
        <v>7817.7851700000001</v>
      </c>
      <c r="F70" s="75">
        <v>2229.5388926399996</v>
      </c>
      <c r="G70" s="76">
        <v>126.21204676767231</v>
      </c>
      <c r="H70" s="76">
        <v>2008.8374907061636</v>
      </c>
      <c r="I70" s="179">
        <f t="shared" si="43"/>
        <v>4364.5884301138358</v>
      </c>
      <c r="J70" s="75">
        <v>3026.4332169999998</v>
      </c>
      <c r="K70" s="76">
        <v>0</v>
      </c>
      <c r="L70" s="76">
        <v>5036.3397783435958</v>
      </c>
      <c r="M70" s="179">
        <f t="shared" si="32"/>
        <v>8062.7729953435955</v>
      </c>
      <c r="N70" s="75">
        <v>1941.1387920000002</v>
      </c>
      <c r="O70" s="76">
        <v>317.39753681354688</v>
      </c>
      <c r="P70" s="76">
        <v>1616.9382025258913</v>
      </c>
      <c r="Q70" s="179">
        <f t="shared" si="33"/>
        <v>3875.4745313394387</v>
      </c>
      <c r="R70" s="75">
        <v>958.786337</v>
      </c>
      <c r="S70" s="76">
        <v>66.856069697690558</v>
      </c>
      <c r="T70" s="76">
        <v>89.664509588486553</v>
      </c>
      <c r="U70" s="179">
        <f t="shared" si="34"/>
        <v>1115.3069162861771</v>
      </c>
      <c r="V70" s="75">
        <v>598.06922140999995</v>
      </c>
      <c r="W70" s="76">
        <v>101.4331017810686</v>
      </c>
      <c r="X70" s="76">
        <v>1836.7492072629002</v>
      </c>
      <c r="Y70" s="179">
        <f t="shared" si="35"/>
        <v>2536.2515304539688</v>
      </c>
      <c r="Z70" s="200">
        <f t="shared" si="22"/>
        <v>16571.751630049999</v>
      </c>
      <c r="AA70" s="187">
        <f t="shared" si="36"/>
        <v>611.89875505997827</v>
      </c>
      <c r="AB70" s="203">
        <f t="shared" si="36"/>
        <v>10588.529188427037</v>
      </c>
      <c r="AC70" s="193">
        <f t="shared" si="44"/>
        <v>27772.179573537014</v>
      </c>
      <c r="AD70" s="386">
        <v>48.282896360000009</v>
      </c>
      <c r="AE70" s="393">
        <v>3.0176810225000006</v>
      </c>
      <c r="AF70" s="78">
        <v>48.282896360000009</v>
      </c>
      <c r="AG70" s="392">
        <f t="shared" si="37"/>
        <v>99.583473742500018</v>
      </c>
      <c r="AH70" s="386">
        <v>234.82424</v>
      </c>
      <c r="AI70" s="78">
        <v>0</v>
      </c>
      <c r="AJ70" s="78">
        <v>0</v>
      </c>
      <c r="AK70" s="392">
        <f t="shared" si="38"/>
        <v>234.82424</v>
      </c>
      <c r="AL70" s="386">
        <f t="shared" si="26"/>
        <v>124.67956200000006</v>
      </c>
      <c r="AM70" s="78">
        <f t="shared" si="26"/>
        <v>0</v>
      </c>
      <c r="AN70" s="77">
        <f t="shared" si="26"/>
        <v>2.8541797621522988</v>
      </c>
      <c r="AO70" s="392">
        <f t="shared" si="39"/>
        <v>127.53374176215236</v>
      </c>
      <c r="AP70" s="388">
        <v>407.78669836000006</v>
      </c>
      <c r="AQ70" s="388">
        <v>3.0176810225000006</v>
      </c>
      <c r="AR70" s="389">
        <v>51.137076122152308</v>
      </c>
      <c r="AS70" s="155">
        <f t="shared" si="40"/>
        <v>461.94145550465237</v>
      </c>
      <c r="AT70" s="391">
        <f t="shared" si="29"/>
        <v>16979.538328409999</v>
      </c>
      <c r="AU70" s="389">
        <f t="shared" si="45"/>
        <v>614.9164360824783</v>
      </c>
      <c r="AV70" s="389">
        <f t="shared" si="41"/>
        <v>10639.666264549189</v>
      </c>
      <c r="AW70" s="155">
        <f t="shared" si="42"/>
        <v>28234.121029041667</v>
      </c>
    </row>
    <row r="71" spans="1:49" s="3" customFormat="1" x14ac:dyDescent="0.25">
      <c r="A71" s="27">
        <f>'T1'!A71</f>
        <v>1993</v>
      </c>
      <c r="B71" s="75">
        <v>7886.2557999999999</v>
      </c>
      <c r="C71" s="76">
        <v>0</v>
      </c>
      <c r="D71" s="76">
        <v>0</v>
      </c>
      <c r="E71" s="198">
        <f t="shared" si="31"/>
        <v>7886.2557999999999</v>
      </c>
      <c r="F71" s="75">
        <v>2343.9793451400001</v>
      </c>
      <c r="G71" s="76">
        <v>133.73589883326002</v>
      </c>
      <c r="H71" s="76">
        <v>2146.4030593548564</v>
      </c>
      <c r="I71" s="179">
        <f t="shared" si="43"/>
        <v>4624.1183033281159</v>
      </c>
      <c r="J71" s="75">
        <v>3255.3142740000003</v>
      </c>
      <c r="K71" s="76">
        <v>0</v>
      </c>
      <c r="L71" s="76">
        <v>5316.5091451860726</v>
      </c>
      <c r="M71" s="179">
        <f t="shared" si="32"/>
        <v>8571.823419186072</v>
      </c>
      <c r="N71" s="75">
        <v>2080.3413869999999</v>
      </c>
      <c r="O71" s="76">
        <v>281.58643489446035</v>
      </c>
      <c r="P71" s="76">
        <v>1570.7873807228614</v>
      </c>
      <c r="Q71" s="179">
        <f t="shared" si="33"/>
        <v>3932.7152026173217</v>
      </c>
      <c r="R71" s="75">
        <v>964.69414600000005</v>
      </c>
      <c r="S71" s="76">
        <v>70.080008881158406</v>
      </c>
      <c r="T71" s="76">
        <v>82.962270487902643</v>
      </c>
      <c r="U71" s="179">
        <f t="shared" si="34"/>
        <v>1117.7364253690612</v>
      </c>
      <c r="V71" s="75">
        <v>590.80454756000006</v>
      </c>
      <c r="W71" s="76">
        <v>79.426497005515927</v>
      </c>
      <c r="X71" s="76">
        <v>1913.1290946190306</v>
      </c>
      <c r="Y71" s="179">
        <f t="shared" si="35"/>
        <v>2583.3601391845468</v>
      </c>
      <c r="Z71" s="200">
        <f t="shared" si="22"/>
        <v>17121.389499700002</v>
      </c>
      <c r="AA71" s="187">
        <f t="shared" si="36"/>
        <v>564.82883961439472</v>
      </c>
      <c r="AB71" s="203">
        <f t="shared" si="36"/>
        <v>11029.790950370723</v>
      </c>
      <c r="AC71" s="193">
        <f t="shared" si="44"/>
        <v>28716.00928968512</v>
      </c>
      <c r="AD71" s="386">
        <v>58.263389860000011</v>
      </c>
      <c r="AE71" s="393">
        <v>3.6414618662500002</v>
      </c>
      <c r="AF71" s="78">
        <v>58.263389860000004</v>
      </c>
      <c r="AG71" s="392">
        <f t="shared" si="37"/>
        <v>120.16824158625002</v>
      </c>
      <c r="AH71" s="386">
        <v>251.34672800000004</v>
      </c>
      <c r="AI71" s="78">
        <v>0</v>
      </c>
      <c r="AJ71" s="78">
        <v>0</v>
      </c>
      <c r="AK71" s="392">
        <f t="shared" si="38"/>
        <v>251.34672800000004</v>
      </c>
      <c r="AL71" s="386">
        <f t="shared" si="26"/>
        <v>131.80495500000001</v>
      </c>
      <c r="AM71" s="78">
        <f t="shared" si="26"/>
        <v>0</v>
      </c>
      <c r="AN71" s="77">
        <f t="shared" si="26"/>
        <v>3.1827331382970101</v>
      </c>
      <c r="AO71" s="392">
        <f t="shared" si="39"/>
        <v>134.98768813829702</v>
      </c>
      <c r="AP71" s="388">
        <v>441.41507286000007</v>
      </c>
      <c r="AQ71" s="388">
        <v>3.6414618662500002</v>
      </c>
      <c r="AR71" s="389">
        <v>61.446122998297014</v>
      </c>
      <c r="AS71" s="155">
        <f t="shared" si="40"/>
        <v>506.50265772454708</v>
      </c>
      <c r="AT71" s="391">
        <f t="shared" si="29"/>
        <v>17562.804572560002</v>
      </c>
      <c r="AU71" s="389">
        <f t="shared" si="45"/>
        <v>568.47030148064471</v>
      </c>
      <c r="AV71" s="389">
        <f t="shared" si="41"/>
        <v>11091.23707336902</v>
      </c>
      <c r="AW71" s="155">
        <f t="shared" si="42"/>
        <v>29222.511947409665</v>
      </c>
    </row>
    <row r="72" spans="1:49" s="3" customFormat="1" x14ac:dyDescent="0.25">
      <c r="A72" s="27">
        <f>'T1'!A72</f>
        <v>1994</v>
      </c>
      <c r="B72" s="75">
        <v>7773.3217649999997</v>
      </c>
      <c r="C72" s="76">
        <v>0</v>
      </c>
      <c r="D72" s="76">
        <v>0</v>
      </c>
      <c r="E72" s="198">
        <f t="shared" si="31"/>
        <v>7773.3217649999997</v>
      </c>
      <c r="F72" s="75">
        <v>2444.8223050799998</v>
      </c>
      <c r="G72" s="76">
        <v>136.26541527768748</v>
      </c>
      <c r="H72" s="76">
        <v>2210.2018849274555</v>
      </c>
      <c r="I72" s="179">
        <f t="shared" si="43"/>
        <v>4791.2896052851429</v>
      </c>
      <c r="J72" s="75">
        <v>3333.6596949999998</v>
      </c>
      <c r="K72" s="76">
        <v>0</v>
      </c>
      <c r="L72" s="76">
        <v>5532.7477865608171</v>
      </c>
      <c r="M72" s="179">
        <f t="shared" si="32"/>
        <v>8866.4074815608164</v>
      </c>
      <c r="N72" s="75">
        <v>2477.1507889999998</v>
      </c>
      <c r="O72" s="76">
        <v>312.04134336031638</v>
      </c>
      <c r="P72" s="76">
        <v>1896.7685493010224</v>
      </c>
      <c r="Q72" s="179">
        <f t="shared" si="33"/>
        <v>4685.9606816613386</v>
      </c>
      <c r="R72" s="75">
        <v>992.81399299999998</v>
      </c>
      <c r="S72" s="76">
        <v>75.880642890000004</v>
      </c>
      <c r="T72" s="76">
        <v>82.962270487902643</v>
      </c>
      <c r="U72" s="179">
        <f t="shared" si="34"/>
        <v>1151.6569063779027</v>
      </c>
      <c r="V72" s="75">
        <v>575.61077888</v>
      </c>
      <c r="W72" s="76">
        <v>80.773637448672787</v>
      </c>
      <c r="X72" s="76">
        <v>1902.2800921399057</v>
      </c>
      <c r="Y72" s="179">
        <f t="shared" si="35"/>
        <v>2558.6645084685788</v>
      </c>
      <c r="Z72" s="200">
        <f t="shared" si="22"/>
        <v>17597.379325959999</v>
      </c>
      <c r="AA72" s="187">
        <f t="shared" si="36"/>
        <v>604.96103897667672</v>
      </c>
      <c r="AB72" s="203">
        <f t="shared" si="36"/>
        <v>11624.960583417102</v>
      </c>
      <c r="AC72" s="193">
        <f t="shared" si="44"/>
        <v>29827.300948353775</v>
      </c>
      <c r="AD72" s="386">
        <v>58.823841920000014</v>
      </c>
      <c r="AE72" s="393">
        <v>3.6764901200000009</v>
      </c>
      <c r="AF72" s="78">
        <v>58.823841920000014</v>
      </c>
      <c r="AG72" s="392">
        <f t="shared" si="37"/>
        <v>121.32417396000002</v>
      </c>
      <c r="AH72" s="386">
        <v>258.34418299999999</v>
      </c>
      <c r="AI72" s="78">
        <v>0</v>
      </c>
      <c r="AJ72" s="78">
        <v>0</v>
      </c>
      <c r="AK72" s="392">
        <f t="shared" si="38"/>
        <v>258.34418299999999</v>
      </c>
      <c r="AL72" s="386">
        <f t="shared" si="26"/>
        <v>139.40552500000001</v>
      </c>
      <c r="AM72" s="78">
        <f t="shared" si="26"/>
        <v>0</v>
      </c>
      <c r="AN72" s="77">
        <f t="shared" si="26"/>
        <v>32.929585670717422</v>
      </c>
      <c r="AO72" s="392">
        <f t="shared" si="39"/>
        <v>172.33511067071743</v>
      </c>
      <c r="AP72" s="388">
        <v>456.57354992</v>
      </c>
      <c r="AQ72" s="388">
        <v>3.6764901200000009</v>
      </c>
      <c r="AR72" s="389">
        <v>91.753427590717436</v>
      </c>
      <c r="AS72" s="155">
        <f t="shared" si="40"/>
        <v>552.00346763071741</v>
      </c>
      <c r="AT72" s="391">
        <f t="shared" si="29"/>
        <v>18053.952875880001</v>
      </c>
      <c r="AU72" s="389">
        <f t="shared" si="45"/>
        <v>608.63752909667676</v>
      </c>
      <c r="AV72" s="389">
        <f t="shared" si="41"/>
        <v>11716.71401100782</v>
      </c>
      <c r="AW72" s="155">
        <f t="shared" si="42"/>
        <v>30379.304415984494</v>
      </c>
    </row>
    <row r="73" spans="1:49" s="3" customFormat="1" x14ac:dyDescent="0.25">
      <c r="A73" s="27">
        <f>'T1'!A73</f>
        <v>1995</v>
      </c>
      <c r="B73" s="75">
        <v>7473.5796579999997</v>
      </c>
      <c r="C73" s="76">
        <v>0</v>
      </c>
      <c r="D73" s="76">
        <v>0</v>
      </c>
      <c r="E73" s="198">
        <f t="shared" si="31"/>
        <v>7473.5796579999997</v>
      </c>
      <c r="F73" s="75">
        <v>2555.2970303299999</v>
      </c>
      <c r="G73" s="76">
        <v>146.37940104985202</v>
      </c>
      <c r="H73" s="76">
        <v>2349.4464064491185</v>
      </c>
      <c r="I73" s="179">
        <f t="shared" si="43"/>
        <v>5051.1228378289707</v>
      </c>
      <c r="J73" s="75">
        <v>3366.3137529999999</v>
      </c>
      <c r="K73" s="76">
        <v>0</v>
      </c>
      <c r="L73" s="76">
        <v>5418.4862427415328</v>
      </c>
      <c r="M73" s="179">
        <f t="shared" si="32"/>
        <v>8784.7999957415323</v>
      </c>
      <c r="N73" s="75">
        <v>2170.1157499999999</v>
      </c>
      <c r="O73" s="76">
        <v>231.782847846376</v>
      </c>
      <c r="P73" s="76">
        <v>1604.1759518230647</v>
      </c>
      <c r="Q73" s="179">
        <f t="shared" si="33"/>
        <v>4006.0745496694408</v>
      </c>
      <c r="R73" s="75">
        <v>1042.727339</v>
      </c>
      <c r="S73" s="76">
        <v>92.887017279999995</v>
      </c>
      <c r="T73" s="76">
        <v>101.18584703678017</v>
      </c>
      <c r="U73" s="179">
        <f t="shared" si="34"/>
        <v>1236.8002033167802</v>
      </c>
      <c r="V73" s="75">
        <v>523.67518999399999</v>
      </c>
      <c r="W73" s="76">
        <v>62.079181045803011</v>
      </c>
      <c r="X73" s="76">
        <v>1796.281040121818</v>
      </c>
      <c r="Y73" s="179">
        <f t="shared" si="35"/>
        <v>2382.0354111616211</v>
      </c>
      <c r="Z73" s="200">
        <f t="shared" si="22"/>
        <v>17131.708720324001</v>
      </c>
      <c r="AA73" s="187">
        <f t="shared" si="36"/>
        <v>533.12844722203101</v>
      </c>
      <c r="AB73" s="203">
        <f t="shared" si="36"/>
        <v>11269.575488172313</v>
      </c>
      <c r="AC73" s="193">
        <f t="shared" si="44"/>
        <v>28934.412655718348</v>
      </c>
      <c r="AD73" s="386">
        <v>65.635402670000005</v>
      </c>
      <c r="AE73" s="393">
        <v>4.1022126668750003</v>
      </c>
      <c r="AF73" s="78">
        <v>65.635402670000005</v>
      </c>
      <c r="AG73" s="392">
        <f t="shared" si="37"/>
        <v>135.37301800687501</v>
      </c>
      <c r="AH73" s="386">
        <v>275.78520400000002</v>
      </c>
      <c r="AI73" s="78">
        <v>0</v>
      </c>
      <c r="AJ73" s="78">
        <v>0</v>
      </c>
      <c r="AK73" s="392">
        <f t="shared" si="38"/>
        <v>275.78520400000002</v>
      </c>
      <c r="AL73" s="386">
        <f t="shared" si="26"/>
        <v>150.86623063999997</v>
      </c>
      <c r="AM73" s="78">
        <f t="shared" si="26"/>
        <v>0</v>
      </c>
      <c r="AN73" s="77">
        <f t="shared" si="26"/>
        <v>20.360416006682357</v>
      </c>
      <c r="AO73" s="392">
        <f t="shared" si="39"/>
        <v>171.22664664668233</v>
      </c>
      <c r="AP73" s="388">
        <v>492.28683731000001</v>
      </c>
      <c r="AQ73" s="388">
        <v>4.1022126668750003</v>
      </c>
      <c r="AR73" s="389">
        <v>85.995818676682362</v>
      </c>
      <c r="AS73" s="155">
        <f t="shared" si="40"/>
        <v>582.38486865355742</v>
      </c>
      <c r="AT73" s="391">
        <f t="shared" si="29"/>
        <v>17623.995557634</v>
      </c>
      <c r="AU73" s="389">
        <f t="shared" si="45"/>
        <v>537.23065988890596</v>
      </c>
      <c r="AV73" s="389">
        <f t="shared" si="41"/>
        <v>11355.571306848995</v>
      </c>
      <c r="AW73" s="155">
        <f t="shared" si="42"/>
        <v>29516.797524371897</v>
      </c>
    </row>
    <row r="74" spans="1:49" s="3" customFormat="1" x14ac:dyDescent="0.25">
      <c r="A74" s="27">
        <f>'T1'!A74</f>
        <v>1996</v>
      </c>
      <c r="B74" s="75">
        <v>7100.3603009999997</v>
      </c>
      <c r="C74" s="76">
        <v>0</v>
      </c>
      <c r="D74" s="76">
        <v>0</v>
      </c>
      <c r="E74" s="198">
        <f t="shared" si="31"/>
        <v>7100.3603009999997</v>
      </c>
      <c r="F74" s="75">
        <v>2667.42098377</v>
      </c>
      <c r="G74" s="76">
        <v>151.50194360179495</v>
      </c>
      <c r="H74" s="76">
        <v>2439.4230390854991</v>
      </c>
      <c r="I74" s="179">
        <f t="shared" si="43"/>
        <v>5258.3459664572947</v>
      </c>
      <c r="J74" s="75">
        <v>3661.0201910000001</v>
      </c>
      <c r="K74" s="76">
        <v>0</v>
      </c>
      <c r="L74" s="76">
        <v>5719.4303563966123</v>
      </c>
      <c r="M74" s="179">
        <f t="shared" si="32"/>
        <v>9380.4505473966128</v>
      </c>
      <c r="N74" s="75">
        <v>2539.2814639999997</v>
      </c>
      <c r="O74" s="76">
        <v>300.04277556939877</v>
      </c>
      <c r="P74" s="76">
        <v>1731.3034552837994</v>
      </c>
      <c r="Q74" s="179">
        <f t="shared" si="33"/>
        <v>4570.6276948531977</v>
      </c>
      <c r="R74" s="75">
        <v>904.31514900000013</v>
      </c>
      <c r="S74" s="76">
        <v>88.540979250000007</v>
      </c>
      <c r="T74" s="76">
        <v>104.92324453609197</v>
      </c>
      <c r="U74" s="179">
        <f t="shared" si="34"/>
        <v>1097.7793727860922</v>
      </c>
      <c r="V74" s="75">
        <v>641.59136207999995</v>
      </c>
      <c r="W74" s="76">
        <v>117.50132331094289</v>
      </c>
      <c r="X74" s="76">
        <v>1785.7353638348948</v>
      </c>
      <c r="Y74" s="179">
        <f t="shared" si="35"/>
        <v>2544.8280492258377</v>
      </c>
      <c r="Z74" s="200">
        <f t="shared" si="22"/>
        <v>17513.98945085</v>
      </c>
      <c r="AA74" s="187">
        <f t="shared" si="36"/>
        <v>657.58702173213658</v>
      </c>
      <c r="AB74" s="203">
        <f t="shared" si="36"/>
        <v>11780.815459136897</v>
      </c>
      <c r="AC74" s="193">
        <f t="shared" si="44"/>
        <v>29952.39193171903</v>
      </c>
      <c r="AD74" s="386">
        <v>74.785419230000016</v>
      </c>
      <c r="AE74" s="393">
        <v>4.674088701875001</v>
      </c>
      <c r="AF74" s="78">
        <v>74.785419230000016</v>
      </c>
      <c r="AG74" s="392">
        <f t="shared" si="37"/>
        <v>154.24492716187504</v>
      </c>
      <c r="AH74" s="386">
        <v>303.46237400000001</v>
      </c>
      <c r="AI74" s="78">
        <v>0</v>
      </c>
      <c r="AJ74" s="78">
        <v>0</v>
      </c>
      <c r="AK74" s="392">
        <f t="shared" si="38"/>
        <v>303.46237400000001</v>
      </c>
      <c r="AL74" s="386">
        <f t="shared" si="26"/>
        <v>158.12370385000003</v>
      </c>
      <c r="AM74" s="78">
        <f t="shared" si="26"/>
        <v>0</v>
      </c>
      <c r="AN74" s="77">
        <f t="shared" si="26"/>
        <v>5.1682025261075921</v>
      </c>
      <c r="AO74" s="392">
        <f t="shared" si="39"/>
        <v>163.29190637610762</v>
      </c>
      <c r="AP74" s="388">
        <v>536.37149708000004</v>
      </c>
      <c r="AQ74" s="388">
        <v>4.674088701875001</v>
      </c>
      <c r="AR74" s="389">
        <v>79.953621756107609</v>
      </c>
      <c r="AS74" s="155">
        <f t="shared" si="40"/>
        <v>620.99920753798267</v>
      </c>
      <c r="AT74" s="391">
        <f t="shared" si="29"/>
        <v>18050.360947929999</v>
      </c>
      <c r="AU74" s="389">
        <f t="shared" si="45"/>
        <v>662.26111043401158</v>
      </c>
      <c r="AV74" s="389">
        <f t="shared" si="41"/>
        <v>11860.769080893004</v>
      </c>
      <c r="AW74" s="155">
        <f t="shared" si="42"/>
        <v>30573.391139257015</v>
      </c>
    </row>
    <row r="75" spans="1:49" s="3" customFormat="1" x14ac:dyDescent="0.25">
      <c r="A75" s="27">
        <f>'T1'!A75</f>
        <v>1997</v>
      </c>
      <c r="B75" s="75">
        <v>7290.6853929999997</v>
      </c>
      <c r="C75" s="76">
        <v>0</v>
      </c>
      <c r="D75" s="76">
        <v>0</v>
      </c>
      <c r="E75" s="198">
        <f t="shared" si="31"/>
        <v>7290.6853929999997</v>
      </c>
      <c r="F75" s="75">
        <v>2849.8051032099997</v>
      </c>
      <c r="G75" s="76">
        <v>164.53073571476037</v>
      </c>
      <c r="H75" s="76">
        <v>2611.596937330472</v>
      </c>
      <c r="I75" s="179">
        <f t="shared" si="43"/>
        <v>5625.9327762552321</v>
      </c>
      <c r="J75" s="75">
        <v>4094.9651829999998</v>
      </c>
      <c r="K75" s="76">
        <v>0</v>
      </c>
      <c r="L75" s="76">
        <v>5802.8898199866171</v>
      </c>
      <c r="M75" s="179">
        <f t="shared" si="32"/>
        <v>9897.8550029866165</v>
      </c>
      <c r="N75" s="75">
        <v>2925.0169619999997</v>
      </c>
      <c r="O75" s="76">
        <v>101.02246358514097</v>
      </c>
      <c r="P75" s="76">
        <v>1775.0027715016499</v>
      </c>
      <c r="Q75" s="179">
        <f t="shared" si="33"/>
        <v>4801.0421970867901</v>
      </c>
      <c r="R75" s="75">
        <v>854.66704900000002</v>
      </c>
      <c r="S75" s="76">
        <v>113.42958972000001</v>
      </c>
      <c r="T75" s="76">
        <v>90.206813575059414</v>
      </c>
      <c r="U75" s="179">
        <f t="shared" si="34"/>
        <v>1058.3034522950593</v>
      </c>
      <c r="V75" s="75">
        <v>597.10974447000012</v>
      </c>
      <c r="W75" s="76">
        <v>32.963346254127515</v>
      </c>
      <c r="X75" s="76">
        <v>2267.8259397512079</v>
      </c>
      <c r="Y75" s="179">
        <f t="shared" si="35"/>
        <v>2897.8990304753356</v>
      </c>
      <c r="Z75" s="200">
        <f t="shared" si="22"/>
        <v>18612.249434679998</v>
      </c>
      <c r="AA75" s="187">
        <f t="shared" si="36"/>
        <v>411.94613527402885</v>
      </c>
      <c r="AB75" s="203">
        <f t="shared" si="36"/>
        <v>12547.522282145006</v>
      </c>
      <c r="AC75" s="193">
        <f t="shared" si="44"/>
        <v>31571.717852099035</v>
      </c>
      <c r="AD75" s="386">
        <v>87.277963790000001</v>
      </c>
      <c r="AE75" s="393">
        <v>5.4548727368750001</v>
      </c>
      <c r="AF75" s="78">
        <v>87.277963790000001</v>
      </c>
      <c r="AG75" s="392">
        <f t="shared" si="37"/>
        <v>180.01080031687502</v>
      </c>
      <c r="AH75" s="386">
        <v>329.91452900000002</v>
      </c>
      <c r="AI75" s="78">
        <v>0</v>
      </c>
      <c r="AJ75" s="78">
        <v>0</v>
      </c>
      <c r="AK75" s="392">
        <f t="shared" si="38"/>
        <v>329.91452900000002</v>
      </c>
      <c r="AL75" s="386">
        <f t="shared" si="26"/>
        <v>175.43243580000006</v>
      </c>
      <c r="AM75" s="78">
        <f t="shared" si="26"/>
        <v>0</v>
      </c>
      <c r="AN75" s="77">
        <f t="shared" si="26"/>
        <v>5.2806825549437804</v>
      </c>
      <c r="AO75" s="392">
        <f t="shared" si="39"/>
        <v>180.71311835494384</v>
      </c>
      <c r="AP75" s="388">
        <v>592.62492859000008</v>
      </c>
      <c r="AQ75" s="388">
        <v>5.4548727368750001</v>
      </c>
      <c r="AR75" s="389">
        <v>92.558646344943782</v>
      </c>
      <c r="AS75" s="155">
        <f t="shared" si="40"/>
        <v>690.63844767181888</v>
      </c>
      <c r="AT75" s="391">
        <f t="shared" si="29"/>
        <v>19204.874363269999</v>
      </c>
      <c r="AU75" s="389">
        <f t="shared" si="45"/>
        <v>417.40100801090387</v>
      </c>
      <c r="AV75" s="389">
        <f t="shared" si="41"/>
        <v>12640.08092848995</v>
      </c>
      <c r="AW75" s="155">
        <f t="shared" si="42"/>
        <v>32262.35629977085</v>
      </c>
    </row>
    <row r="76" spans="1:49" s="3" customFormat="1" x14ac:dyDescent="0.25">
      <c r="A76" s="27">
        <f>'T1'!A76</f>
        <v>1998</v>
      </c>
      <c r="B76" s="75">
        <v>7239.1925439999995</v>
      </c>
      <c r="C76" s="76">
        <v>0</v>
      </c>
      <c r="D76" s="76">
        <v>0</v>
      </c>
      <c r="E76" s="198">
        <f t="shared" ref="E76:E93" si="46">SUM(B76:D76)</f>
        <v>7239.1925439999995</v>
      </c>
      <c r="F76" s="75">
        <v>2958.4484251600002</v>
      </c>
      <c r="G76" s="76">
        <v>171.94760835769571</v>
      </c>
      <c r="H76" s="76">
        <v>2736.1370478503295</v>
      </c>
      <c r="I76" s="179">
        <f t="shared" si="43"/>
        <v>5866.5330813680248</v>
      </c>
      <c r="J76" s="75">
        <v>4839.6510080000007</v>
      </c>
      <c r="K76" s="76">
        <v>0</v>
      </c>
      <c r="L76" s="76">
        <v>6469.1112702688533</v>
      </c>
      <c r="M76" s="179">
        <f t="shared" ref="M76:M93" si="47">SUM(J76:L76)</f>
        <v>11308.762278268854</v>
      </c>
      <c r="N76" s="75">
        <v>3101.3926729999998</v>
      </c>
      <c r="O76" s="76">
        <v>323.60269288272031</v>
      </c>
      <c r="P76" s="76">
        <v>1811.4395287254176</v>
      </c>
      <c r="Q76" s="179">
        <f t="shared" ref="Q76:Q93" si="48">SUM(N76:P76)</f>
        <v>5236.4348946081382</v>
      </c>
      <c r="R76" s="75">
        <v>930.07141299999989</v>
      </c>
      <c r="S76" s="76">
        <v>162.66547684999998</v>
      </c>
      <c r="T76" s="76">
        <v>109.64854913101055</v>
      </c>
      <c r="U76" s="179">
        <f t="shared" ref="U76:U93" si="49">SUM(R76:T76)</f>
        <v>1202.3854389810103</v>
      </c>
      <c r="V76" s="75">
        <v>576.66746613999965</v>
      </c>
      <c r="W76" s="76">
        <v>100.20658510634982</v>
      </c>
      <c r="X76" s="76">
        <v>2815.6859495237391</v>
      </c>
      <c r="Y76" s="179">
        <f t="shared" ref="Y76:Y93" si="50">SUM(V76:X76)</f>
        <v>3492.5600007700887</v>
      </c>
      <c r="Z76" s="200">
        <f t="shared" si="22"/>
        <v>19645.423529300002</v>
      </c>
      <c r="AA76" s="187">
        <f t="shared" si="36"/>
        <v>758.4223631967659</v>
      </c>
      <c r="AB76" s="203">
        <f t="shared" si="36"/>
        <v>13942.022345499348</v>
      </c>
      <c r="AC76" s="193">
        <f t="shared" si="44"/>
        <v>34345.868237996117</v>
      </c>
      <c r="AD76" s="386">
        <v>110.92979484</v>
      </c>
      <c r="AE76" s="393">
        <v>6.9331121775</v>
      </c>
      <c r="AF76" s="78">
        <v>110.92979484</v>
      </c>
      <c r="AG76" s="392">
        <f t="shared" ref="AG76:AG93" si="51">SUM(AD76:AF76)</f>
        <v>228.79270185749999</v>
      </c>
      <c r="AH76" s="386">
        <v>377.97552300000001</v>
      </c>
      <c r="AI76" s="78">
        <v>0</v>
      </c>
      <c r="AJ76" s="78">
        <v>0</v>
      </c>
      <c r="AK76" s="392">
        <f t="shared" ref="AK76:AK93" si="52">SUM(AH76:AJ76)</f>
        <v>377.97552300000001</v>
      </c>
      <c r="AL76" s="386">
        <f t="shared" si="26"/>
        <v>199.76139870000003</v>
      </c>
      <c r="AM76" s="78">
        <f t="shared" si="26"/>
        <v>0</v>
      </c>
      <c r="AN76" s="77">
        <f t="shared" si="26"/>
        <v>5.3083858472835175</v>
      </c>
      <c r="AO76" s="392">
        <f t="shared" ref="AO76:AO93" si="53">SUM(AL76:AN76)</f>
        <v>205.06978454728355</v>
      </c>
      <c r="AP76" s="388">
        <v>688.66671654000004</v>
      </c>
      <c r="AQ76" s="388">
        <v>6.9331121775</v>
      </c>
      <c r="AR76" s="389">
        <v>116.23818068728352</v>
      </c>
      <c r="AS76" s="155">
        <f t="shared" ref="AS76:AS93" si="54">SUM(AP76:AR76)</f>
        <v>811.83800940478352</v>
      </c>
      <c r="AT76" s="391">
        <f t="shared" si="29"/>
        <v>20334.090245840001</v>
      </c>
      <c r="AU76" s="389">
        <f t="shared" si="45"/>
        <v>765.35547537426589</v>
      </c>
      <c r="AV76" s="389">
        <f t="shared" si="41"/>
        <v>14058.260526186632</v>
      </c>
      <c r="AW76" s="155">
        <f t="shared" ref="AW76:AW93" si="55">SUM(AT76:AV76)</f>
        <v>35157.7062474009</v>
      </c>
    </row>
    <row r="77" spans="1:49" s="3" customFormat="1" x14ac:dyDescent="0.25">
      <c r="A77" s="27">
        <f>'T1'!A77</f>
        <v>1999</v>
      </c>
      <c r="B77" s="75">
        <v>7598.9631970000009</v>
      </c>
      <c r="C77" s="76">
        <v>0</v>
      </c>
      <c r="D77" s="76">
        <v>0</v>
      </c>
      <c r="E77" s="198">
        <f t="shared" si="46"/>
        <v>7598.9631970000009</v>
      </c>
      <c r="F77" s="75">
        <v>3077.4603831600002</v>
      </c>
      <c r="G77" s="76">
        <v>179.01314943510607</v>
      </c>
      <c r="H77" s="76">
        <v>2868.1682067129536</v>
      </c>
      <c r="I77" s="179">
        <f t="shared" si="43"/>
        <v>6124.6417393080601</v>
      </c>
      <c r="J77" s="75">
        <v>5095.0204424785961</v>
      </c>
      <c r="K77" s="76">
        <v>0</v>
      </c>
      <c r="L77" s="76">
        <v>7217.7923232279445</v>
      </c>
      <c r="M77" s="179">
        <f t="shared" si="47"/>
        <v>12312.812765706542</v>
      </c>
      <c r="N77" s="75">
        <v>2939.1506319999999</v>
      </c>
      <c r="O77" s="76">
        <v>283.87091519160811</v>
      </c>
      <c r="P77" s="76">
        <v>1649.2664821138146</v>
      </c>
      <c r="Q77" s="179">
        <f t="shared" si="48"/>
        <v>4872.2880293054222</v>
      </c>
      <c r="R77" s="75">
        <v>1210.356135</v>
      </c>
      <c r="S77" s="76">
        <v>299.65164786000003</v>
      </c>
      <c r="T77" s="76">
        <v>182.61924288205171</v>
      </c>
      <c r="U77" s="179">
        <f t="shared" si="49"/>
        <v>1692.627025742052</v>
      </c>
      <c r="V77" s="75">
        <v>561.08688849999999</v>
      </c>
      <c r="W77" s="76">
        <v>93.856029153621023</v>
      </c>
      <c r="X77" s="76">
        <v>2444.0387420102229</v>
      </c>
      <c r="Y77" s="179">
        <f t="shared" si="50"/>
        <v>3098.9816596638439</v>
      </c>
      <c r="Z77" s="200">
        <f t="shared" si="22"/>
        <v>20482.0376781386</v>
      </c>
      <c r="AA77" s="187">
        <f t="shared" si="36"/>
        <v>856.39174164033511</v>
      </c>
      <c r="AB77" s="203">
        <f t="shared" si="36"/>
        <v>14361.884996946988</v>
      </c>
      <c r="AC77" s="193">
        <f t="shared" si="44"/>
        <v>35700.314416725923</v>
      </c>
      <c r="AD77" s="386">
        <v>126.67799584000002</v>
      </c>
      <c r="AE77" s="393">
        <v>7.9173747400000014</v>
      </c>
      <c r="AF77" s="78">
        <v>126.67799584000002</v>
      </c>
      <c r="AG77" s="392">
        <f t="shared" si="51"/>
        <v>261.27336642000006</v>
      </c>
      <c r="AH77" s="386">
        <v>403.38556752140363</v>
      </c>
      <c r="AI77" s="78">
        <v>0</v>
      </c>
      <c r="AJ77" s="78">
        <v>0</v>
      </c>
      <c r="AK77" s="392">
        <f t="shared" si="52"/>
        <v>403.38556752140363</v>
      </c>
      <c r="AL77" s="386">
        <f t="shared" si="26"/>
        <v>211.68127599999997</v>
      </c>
      <c r="AM77" s="78">
        <f t="shared" si="26"/>
        <v>0</v>
      </c>
      <c r="AN77" s="77">
        <f t="shared" si="26"/>
        <v>5.8731989495619814</v>
      </c>
      <c r="AO77" s="392">
        <f t="shared" si="53"/>
        <v>217.55447494956195</v>
      </c>
      <c r="AP77" s="388">
        <v>741.74483936140359</v>
      </c>
      <c r="AQ77" s="388">
        <v>7.9173747400000014</v>
      </c>
      <c r="AR77" s="389">
        <v>132.551194789562</v>
      </c>
      <c r="AS77" s="155">
        <f t="shared" si="54"/>
        <v>882.21340889096564</v>
      </c>
      <c r="AT77" s="391">
        <f t="shared" si="29"/>
        <v>21223.782517500003</v>
      </c>
      <c r="AU77" s="389">
        <f t="shared" si="45"/>
        <v>864.30911638033513</v>
      </c>
      <c r="AV77" s="389">
        <f t="shared" si="41"/>
        <v>14494.43619173655</v>
      </c>
      <c r="AW77" s="155">
        <f t="shared" si="55"/>
        <v>36582.527825616889</v>
      </c>
    </row>
    <row r="78" spans="1:49" s="3" customFormat="1" x14ac:dyDescent="0.25">
      <c r="A78" s="27">
        <f>'T1'!A78</f>
        <v>2000</v>
      </c>
      <c r="B78" s="75">
        <v>7790.0929310000001</v>
      </c>
      <c r="C78" s="76">
        <v>0</v>
      </c>
      <c r="D78" s="76">
        <v>0</v>
      </c>
      <c r="E78" s="198">
        <f t="shared" si="46"/>
        <v>7790.0929310000001</v>
      </c>
      <c r="F78" s="75">
        <v>3391.9877025600003</v>
      </c>
      <c r="G78" s="76">
        <v>195.02320496837535</v>
      </c>
      <c r="H78" s="76">
        <v>3092.542169900441</v>
      </c>
      <c r="I78" s="179">
        <f t="shared" si="43"/>
        <v>6679.5530774288163</v>
      </c>
      <c r="J78" s="75">
        <v>5411.7102470000009</v>
      </c>
      <c r="K78" s="76">
        <v>0</v>
      </c>
      <c r="L78" s="76">
        <v>8374.637044433739</v>
      </c>
      <c r="M78" s="179">
        <f t="shared" si="47"/>
        <v>13786.34729143374</v>
      </c>
      <c r="N78" s="75">
        <v>3275.6675470000005</v>
      </c>
      <c r="O78" s="76">
        <v>321.92096438845346</v>
      </c>
      <c r="P78" s="76">
        <v>1573.7127643402084</v>
      </c>
      <c r="Q78" s="179">
        <f t="shared" si="48"/>
        <v>5171.3012757286624</v>
      </c>
      <c r="R78" s="75">
        <v>1274.7364319999999</v>
      </c>
      <c r="S78" s="76">
        <v>293.85152893999998</v>
      </c>
      <c r="T78" s="76">
        <v>197.42816017152936</v>
      </c>
      <c r="U78" s="179">
        <f t="shared" si="49"/>
        <v>1766.0161211115292</v>
      </c>
      <c r="V78" s="75">
        <v>587.76996347999989</v>
      </c>
      <c r="W78" s="76">
        <v>117.74345469429377</v>
      </c>
      <c r="X78" s="76">
        <v>2604.6405447664865</v>
      </c>
      <c r="Y78" s="179">
        <f t="shared" si="50"/>
        <v>3310.1539629407803</v>
      </c>
      <c r="Z78" s="200">
        <f t="shared" si="22"/>
        <v>21731.964823040005</v>
      </c>
      <c r="AA78" s="187">
        <f t="shared" si="36"/>
        <v>928.53915299112248</v>
      </c>
      <c r="AB78" s="203">
        <f t="shared" si="36"/>
        <v>15842.960683612408</v>
      </c>
      <c r="AC78" s="193">
        <f t="shared" si="44"/>
        <v>38503.464659643534</v>
      </c>
      <c r="AD78" s="386">
        <v>133.62191443999998</v>
      </c>
      <c r="AE78" s="393">
        <v>8.351369652499999</v>
      </c>
      <c r="AF78" s="78">
        <v>133.62191443999998</v>
      </c>
      <c r="AG78" s="392">
        <f t="shared" si="51"/>
        <v>275.59519853249998</v>
      </c>
      <c r="AH78" s="386">
        <v>63.336323999999998</v>
      </c>
      <c r="AI78" s="78">
        <v>0</v>
      </c>
      <c r="AJ78" s="78">
        <v>0</v>
      </c>
      <c r="AK78" s="392">
        <f t="shared" si="52"/>
        <v>63.336323999999998</v>
      </c>
      <c r="AL78" s="386">
        <f t="shared" si="26"/>
        <v>232.67952300000002</v>
      </c>
      <c r="AM78" s="78">
        <f t="shared" si="26"/>
        <v>0</v>
      </c>
      <c r="AN78" s="77">
        <f t="shared" si="26"/>
        <v>5.6155171782032198</v>
      </c>
      <c r="AO78" s="392">
        <f t="shared" si="53"/>
        <v>238.29504017820324</v>
      </c>
      <c r="AP78" s="388">
        <v>429.63776143999996</v>
      </c>
      <c r="AQ78" s="388">
        <v>8.351369652499999</v>
      </c>
      <c r="AR78" s="389">
        <v>139.2374316182032</v>
      </c>
      <c r="AS78" s="155">
        <f t="shared" si="54"/>
        <v>577.22656271070321</v>
      </c>
      <c r="AT78" s="391">
        <f t="shared" si="29"/>
        <v>22161.602584480006</v>
      </c>
      <c r="AU78" s="389">
        <f t="shared" si="45"/>
        <v>936.89052264362249</v>
      </c>
      <c r="AV78" s="389">
        <f t="shared" si="41"/>
        <v>15982.198115230611</v>
      </c>
      <c r="AW78" s="155">
        <f t="shared" si="55"/>
        <v>39080.691222354239</v>
      </c>
    </row>
    <row r="79" spans="1:49" s="3" customFormat="1" x14ac:dyDescent="0.25">
      <c r="A79" s="27">
        <f>'T1'!A79</f>
        <v>2001</v>
      </c>
      <c r="B79" s="75">
        <v>8156.1487159999997</v>
      </c>
      <c r="C79" s="76">
        <v>0</v>
      </c>
      <c r="D79" s="76">
        <v>0</v>
      </c>
      <c r="E79" s="198">
        <f t="shared" si="46"/>
        <v>8156.1487159999997</v>
      </c>
      <c r="F79" s="75">
        <v>3531.9441614500001</v>
      </c>
      <c r="G79" s="76">
        <v>200.98430137805366</v>
      </c>
      <c r="H79" s="76">
        <v>3155.2780971847942</v>
      </c>
      <c r="I79" s="179">
        <f t="shared" si="43"/>
        <v>6888.2065600128481</v>
      </c>
      <c r="J79" s="75">
        <v>5756.4765420000003</v>
      </c>
      <c r="K79" s="76">
        <v>0</v>
      </c>
      <c r="L79" s="76">
        <v>9878.2255866641681</v>
      </c>
      <c r="M79" s="179">
        <f t="shared" si="47"/>
        <v>15634.702128664168</v>
      </c>
      <c r="N79" s="75">
        <v>3306.6440469999998</v>
      </c>
      <c r="O79" s="76">
        <v>324.34671628392755</v>
      </c>
      <c r="P79" s="76">
        <v>1621.6010531396382</v>
      </c>
      <c r="Q79" s="179">
        <f t="shared" si="48"/>
        <v>5252.5918164235654</v>
      </c>
      <c r="R79" s="75">
        <v>1294.4846570000002</v>
      </c>
      <c r="S79" s="76">
        <v>302.54076234000001</v>
      </c>
      <c r="T79" s="76">
        <v>199.89306967442943</v>
      </c>
      <c r="U79" s="179">
        <f t="shared" si="49"/>
        <v>1796.9184890144295</v>
      </c>
      <c r="V79" s="75">
        <v>636.63058599999999</v>
      </c>
      <c r="W79" s="76">
        <v>83.011281222862792</v>
      </c>
      <c r="X79" s="76">
        <v>2195.9114380942206</v>
      </c>
      <c r="Y79" s="179">
        <f t="shared" si="50"/>
        <v>2915.5533053170834</v>
      </c>
      <c r="Z79" s="200">
        <f t="shared" si="22"/>
        <v>22682.328709449997</v>
      </c>
      <c r="AA79" s="187">
        <f t="shared" si="36"/>
        <v>910.88306122484391</v>
      </c>
      <c r="AB79" s="203">
        <f t="shared" si="36"/>
        <v>17050.909244757251</v>
      </c>
      <c r="AC79" s="193">
        <f t="shared" si="44"/>
        <v>40644.121015432087</v>
      </c>
      <c r="AD79" s="386">
        <v>146.79033355000004</v>
      </c>
      <c r="AE79" s="393">
        <v>9.1743958468750026</v>
      </c>
      <c r="AF79" s="78">
        <v>146.79033355000004</v>
      </c>
      <c r="AG79" s="392">
        <f t="shared" si="51"/>
        <v>302.75506294687511</v>
      </c>
      <c r="AH79" s="386">
        <v>63.641538999999995</v>
      </c>
      <c r="AI79" s="78">
        <v>0</v>
      </c>
      <c r="AJ79" s="78">
        <v>0</v>
      </c>
      <c r="AK79" s="392">
        <f t="shared" si="52"/>
        <v>63.641538999999995</v>
      </c>
      <c r="AL79" s="386">
        <f t="shared" si="26"/>
        <v>254.37574400000003</v>
      </c>
      <c r="AM79" s="78">
        <f t="shared" si="26"/>
        <v>0</v>
      </c>
      <c r="AN79" s="77">
        <f t="shared" si="26"/>
        <v>6.8894907238071426</v>
      </c>
      <c r="AO79" s="392">
        <f t="shared" si="53"/>
        <v>261.26523472380717</v>
      </c>
      <c r="AP79" s="388">
        <v>464.80761655000003</v>
      </c>
      <c r="AQ79" s="388">
        <v>9.1743958468750026</v>
      </c>
      <c r="AR79" s="389">
        <v>153.67982427380718</v>
      </c>
      <c r="AS79" s="155">
        <f t="shared" si="54"/>
        <v>627.66183667068231</v>
      </c>
      <c r="AT79" s="391">
        <f t="shared" si="29"/>
        <v>23147.136325999996</v>
      </c>
      <c r="AU79" s="389">
        <f t="shared" si="45"/>
        <v>920.05745707171889</v>
      </c>
      <c r="AV79" s="389">
        <f t="shared" si="41"/>
        <v>17204.589069031059</v>
      </c>
      <c r="AW79" s="155">
        <f t="shared" si="55"/>
        <v>41271.78285210277</v>
      </c>
    </row>
    <row r="80" spans="1:49" s="3" customFormat="1" x14ac:dyDescent="0.25">
      <c r="A80" s="27">
        <f>'T1'!A80</f>
        <v>2002</v>
      </c>
      <c r="B80" s="75">
        <v>8648.4445760000017</v>
      </c>
      <c r="C80" s="76">
        <v>0</v>
      </c>
      <c r="D80" s="76">
        <v>0</v>
      </c>
      <c r="E80" s="198">
        <f t="shared" si="46"/>
        <v>8648.4445760000017</v>
      </c>
      <c r="F80" s="75">
        <v>3262.6465454500003</v>
      </c>
      <c r="G80" s="76">
        <v>188.29302347848832</v>
      </c>
      <c r="H80" s="76">
        <v>3019.436987321948</v>
      </c>
      <c r="I80" s="179">
        <f t="shared" si="43"/>
        <v>6470.3765562504368</v>
      </c>
      <c r="J80" s="75">
        <v>4485.6046279999991</v>
      </c>
      <c r="K80" s="76">
        <v>0</v>
      </c>
      <c r="L80" s="76">
        <v>8212.3719374592929</v>
      </c>
      <c r="M80" s="179">
        <f t="shared" si="47"/>
        <v>12697.976565459292</v>
      </c>
      <c r="N80" s="75">
        <v>2817.4754790000002</v>
      </c>
      <c r="O80" s="76">
        <v>232.40221887206198</v>
      </c>
      <c r="P80" s="76">
        <v>1232.1918593842854</v>
      </c>
      <c r="Q80" s="179">
        <f t="shared" si="48"/>
        <v>4282.0695572563473</v>
      </c>
      <c r="R80" s="75">
        <v>1315.4217030000002</v>
      </c>
      <c r="S80" s="76">
        <v>276.14959557999998</v>
      </c>
      <c r="T80" s="76">
        <v>206.82604012158953</v>
      </c>
      <c r="U80" s="179">
        <f t="shared" si="49"/>
        <v>1798.3973387015897</v>
      </c>
      <c r="V80" s="75">
        <v>666.65679899999986</v>
      </c>
      <c r="W80" s="76">
        <v>89.159551412546989</v>
      </c>
      <c r="X80" s="76">
        <v>2234.5077498273281</v>
      </c>
      <c r="Y80" s="179">
        <f t="shared" si="50"/>
        <v>2990.324100239875</v>
      </c>
      <c r="Z80" s="200">
        <f t="shared" si="22"/>
        <v>21196.249730450003</v>
      </c>
      <c r="AA80" s="187">
        <f t="shared" si="36"/>
        <v>786.00438934309727</v>
      </c>
      <c r="AB80" s="203">
        <f t="shared" si="36"/>
        <v>14905.334574114444</v>
      </c>
      <c r="AC80" s="193">
        <f t="shared" si="44"/>
        <v>36887.588693907543</v>
      </c>
      <c r="AD80" s="386">
        <v>110.70783855000001</v>
      </c>
      <c r="AE80" s="393">
        <v>6.9192399093750003</v>
      </c>
      <c r="AF80" s="78">
        <v>110.70783855000001</v>
      </c>
      <c r="AG80" s="392">
        <f t="shared" si="51"/>
        <v>228.334917009375</v>
      </c>
      <c r="AH80" s="386">
        <v>69.826205999999999</v>
      </c>
      <c r="AI80" s="78">
        <v>0</v>
      </c>
      <c r="AJ80" s="78">
        <v>0</v>
      </c>
      <c r="AK80" s="392">
        <f t="shared" si="52"/>
        <v>69.826205999999999</v>
      </c>
      <c r="AL80" s="386">
        <f t="shared" si="26"/>
        <v>199.18413399999997</v>
      </c>
      <c r="AM80" s="78">
        <f t="shared" si="26"/>
        <v>0</v>
      </c>
      <c r="AN80" s="77">
        <f t="shared" si="26"/>
        <v>6.2384706013543365</v>
      </c>
      <c r="AO80" s="392">
        <f t="shared" si="53"/>
        <v>205.42260460135429</v>
      </c>
      <c r="AP80" s="388">
        <v>379.71817855</v>
      </c>
      <c r="AQ80" s="388">
        <v>6.9192399093750003</v>
      </c>
      <c r="AR80" s="389">
        <v>116.94630915135434</v>
      </c>
      <c r="AS80" s="155">
        <f t="shared" si="54"/>
        <v>503.58372761072934</v>
      </c>
      <c r="AT80" s="391">
        <f t="shared" si="29"/>
        <v>21575.967909000003</v>
      </c>
      <c r="AU80" s="389">
        <f t="shared" si="45"/>
        <v>792.92362925247232</v>
      </c>
      <c r="AV80" s="389">
        <f t="shared" si="41"/>
        <v>15022.280883265797</v>
      </c>
      <c r="AW80" s="155">
        <f t="shared" si="55"/>
        <v>37391.172421518277</v>
      </c>
    </row>
    <row r="81" spans="1:49" s="3" customFormat="1" x14ac:dyDescent="0.25">
      <c r="A81" s="27">
        <f>'T1'!A81</f>
        <v>2003</v>
      </c>
      <c r="B81" s="75">
        <v>9943.2811669999992</v>
      </c>
      <c r="C81" s="76">
        <v>0</v>
      </c>
      <c r="D81" s="76">
        <v>0</v>
      </c>
      <c r="E81" s="198">
        <f t="shared" si="46"/>
        <v>9943.2811669999992</v>
      </c>
      <c r="F81" s="75">
        <v>3436.8738984699999</v>
      </c>
      <c r="G81" s="76">
        <v>190.83580379467131</v>
      </c>
      <c r="H81" s="76">
        <v>3109.7463974168886</v>
      </c>
      <c r="I81" s="179">
        <f t="shared" si="43"/>
        <v>6737.4560996815599</v>
      </c>
      <c r="J81" s="75">
        <v>4448.7497050000002</v>
      </c>
      <c r="K81" s="76">
        <v>0</v>
      </c>
      <c r="L81" s="76">
        <v>7614.1681322352797</v>
      </c>
      <c r="M81" s="179">
        <f t="shared" si="47"/>
        <v>12062.91783723528</v>
      </c>
      <c r="N81" s="75">
        <v>2746.1059420000001</v>
      </c>
      <c r="O81" s="76">
        <v>263.30691064835639</v>
      </c>
      <c r="P81" s="76">
        <v>1215.928923447595</v>
      </c>
      <c r="Q81" s="179">
        <f t="shared" si="48"/>
        <v>4225.341776095951</v>
      </c>
      <c r="R81" s="75">
        <v>1481.4375320000001</v>
      </c>
      <c r="S81" s="76">
        <v>314.39577026999996</v>
      </c>
      <c r="T81" s="76">
        <v>209.47626798458492</v>
      </c>
      <c r="U81" s="179">
        <f t="shared" si="49"/>
        <v>2005.309570254585</v>
      </c>
      <c r="V81" s="75">
        <v>807.05656399999998</v>
      </c>
      <c r="W81" s="76">
        <v>82.850216073435021</v>
      </c>
      <c r="X81" s="76">
        <v>2353.938426593747</v>
      </c>
      <c r="Y81" s="179">
        <f t="shared" si="50"/>
        <v>3243.8452066671821</v>
      </c>
      <c r="Z81" s="200">
        <f t="shared" si="22"/>
        <v>22863.504808469999</v>
      </c>
      <c r="AA81" s="187">
        <f t="shared" si="36"/>
        <v>851.38870078646266</v>
      </c>
      <c r="AB81" s="203">
        <f t="shared" si="36"/>
        <v>14503.258147678094</v>
      </c>
      <c r="AC81" s="193">
        <f t="shared" si="44"/>
        <v>38218.151656934555</v>
      </c>
      <c r="AD81" s="386">
        <v>113.79971452999999</v>
      </c>
      <c r="AE81" s="393">
        <v>7.1124821581249993</v>
      </c>
      <c r="AF81" s="78">
        <v>113.79971452999999</v>
      </c>
      <c r="AG81" s="392">
        <f t="shared" si="51"/>
        <v>234.71191121812498</v>
      </c>
      <c r="AH81" s="386">
        <v>77.346595000000008</v>
      </c>
      <c r="AI81" s="78">
        <v>0</v>
      </c>
      <c r="AJ81" s="78">
        <v>0</v>
      </c>
      <c r="AK81" s="392">
        <f t="shared" si="52"/>
        <v>77.346595000000008</v>
      </c>
      <c r="AL81" s="386">
        <f t="shared" si="26"/>
        <v>211.57940900000003</v>
      </c>
      <c r="AM81" s="78">
        <f t="shared" si="26"/>
        <v>0</v>
      </c>
      <c r="AN81" s="77">
        <f t="shared" si="26"/>
        <v>5.9327994251644895</v>
      </c>
      <c r="AO81" s="392">
        <f t="shared" si="53"/>
        <v>217.51220842516452</v>
      </c>
      <c r="AP81" s="388">
        <v>402.72571852999999</v>
      </c>
      <c r="AQ81" s="388">
        <v>7.1124821581249993</v>
      </c>
      <c r="AR81" s="389">
        <v>119.73251395516448</v>
      </c>
      <c r="AS81" s="155">
        <f t="shared" si="54"/>
        <v>529.57071464328942</v>
      </c>
      <c r="AT81" s="391">
        <f t="shared" si="29"/>
        <v>23266.230527</v>
      </c>
      <c r="AU81" s="389">
        <f t="shared" si="45"/>
        <v>858.50118294458764</v>
      </c>
      <c r="AV81" s="389">
        <f t="shared" si="41"/>
        <v>14622.990661633259</v>
      </c>
      <c r="AW81" s="155">
        <f t="shared" si="55"/>
        <v>38747.722371577845</v>
      </c>
    </row>
    <row r="82" spans="1:49" s="3" customFormat="1" x14ac:dyDescent="0.25">
      <c r="A82" s="27">
        <f>'T1'!A82</f>
        <v>2004</v>
      </c>
      <c r="B82" s="75">
        <v>11445.019442999999</v>
      </c>
      <c r="C82" s="76">
        <v>0</v>
      </c>
      <c r="D82" s="76">
        <v>0</v>
      </c>
      <c r="E82" s="198">
        <f t="shared" si="46"/>
        <v>11445.019442999999</v>
      </c>
      <c r="F82" s="75">
        <v>3911.2069361899999</v>
      </c>
      <c r="G82" s="76">
        <v>213.9666059385205</v>
      </c>
      <c r="H82" s="76">
        <v>3659.1529032210838</v>
      </c>
      <c r="I82" s="179">
        <f t="shared" si="43"/>
        <v>7784.326445349604</v>
      </c>
      <c r="J82" s="75">
        <v>5544.4682139999995</v>
      </c>
      <c r="K82" s="76">
        <v>0</v>
      </c>
      <c r="L82" s="76">
        <v>9160.0764085356641</v>
      </c>
      <c r="M82" s="179">
        <f t="shared" si="47"/>
        <v>14704.544622535665</v>
      </c>
      <c r="N82" s="75">
        <v>3318.4029420000002</v>
      </c>
      <c r="O82" s="76">
        <v>285.64503627736184</v>
      </c>
      <c r="P82" s="76">
        <v>1338.9494537523362</v>
      </c>
      <c r="Q82" s="179">
        <f t="shared" si="48"/>
        <v>4942.9974320296978</v>
      </c>
      <c r="R82" s="75">
        <v>2070.0964119999999</v>
      </c>
      <c r="S82" s="76">
        <v>430.10352427999999</v>
      </c>
      <c r="T82" s="76">
        <v>291.13866209281878</v>
      </c>
      <c r="U82" s="179">
        <f t="shared" si="49"/>
        <v>2791.3385983728185</v>
      </c>
      <c r="V82" s="75">
        <v>914.88373799999999</v>
      </c>
      <c r="W82" s="76">
        <v>75.066099800090569</v>
      </c>
      <c r="X82" s="76">
        <v>2568.0383204089312</v>
      </c>
      <c r="Y82" s="179">
        <f t="shared" si="50"/>
        <v>3557.988158209022</v>
      </c>
      <c r="Z82" s="200">
        <f t="shared" si="22"/>
        <v>27204.077685189997</v>
      </c>
      <c r="AA82" s="187">
        <f t="shared" si="36"/>
        <v>1004.781266295973</v>
      </c>
      <c r="AB82" s="203">
        <f t="shared" si="36"/>
        <v>17017.355748010836</v>
      </c>
      <c r="AC82" s="193">
        <f t="shared" si="44"/>
        <v>45226.214699496806</v>
      </c>
      <c r="AD82" s="386">
        <v>131.27925281</v>
      </c>
      <c r="AE82" s="393">
        <v>8.2049533006250002</v>
      </c>
      <c r="AF82" s="78">
        <v>138.11671389385418</v>
      </c>
      <c r="AG82" s="392">
        <f t="shared" si="51"/>
        <v>277.60092000447918</v>
      </c>
      <c r="AH82" s="386">
        <v>75.331498000000011</v>
      </c>
      <c r="AI82" s="78">
        <v>0</v>
      </c>
      <c r="AJ82" s="78">
        <v>0</v>
      </c>
      <c r="AK82" s="392">
        <f t="shared" si="52"/>
        <v>75.331498000000011</v>
      </c>
      <c r="AL82" s="386">
        <f t="shared" si="26"/>
        <v>243.587131</v>
      </c>
      <c r="AM82" s="78">
        <f t="shared" si="26"/>
        <v>0</v>
      </c>
      <c r="AN82" s="77">
        <f t="shared" si="26"/>
        <v>5.5515324153986114</v>
      </c>
      <c r="AO82" s="392">
        <f t="shared" si="53"/>
        <v>249.13866341539861</v>
      </c>
      <c r="AP82" s="388">
        <v>450.19788181000001</v>
      </c>
      <c r="AQ82" s="388">
        <v>8.2049533006250002</v>
      </c>
      <c r="AR82" s="389">
        <v>143.66824630925279</v>
      </c>
      <c r="AS82" s="155">
        <f t="shared" si="54"/>
        <v>602.07108141987783</v>
      </c>
      <c r="AT82" s="391">
        <f t="shared" si="29"/>
        <v>27654.275566999997</v>
      </c>
      <c r="AU82" s="389">
        <f t="shared" si="45"/>
        <v>1012.9862195965979</v>
      </c>
      <c r="AV82" s="389">
        <f t="shared" si="41"/>
        <v>17161.023994320087</v>
      </c>
      <c r="AW82" s="155">
        <f t="shared" si="55"/>
        <v>45828.285780916682</v>
      </c>
    </row>
    <row r="83" spans="1:49" s="3" customFormat="1" x14ac:dyDescent="0.25">
      <c r="A83" s="27">
        <f>'T1'!A83</f>
        <v>2005</v>
      </c>
      <c r="B83" s="75">
        <v>11464.209887999998</v>
      </c>
      <c r="C83" s="76">
        <v>0</v>
      </c>
      <c r="D83" s="76">
        <v>0</v>
      </c>
      <c r="E83" s="198">
        <f t="shared" si="46"/>
        <v>11464.209887999998</v>
      </c>
      <c r="F83" s="75">
        <v>4202.6826689999998</v>
      </c>
      <c r="G83" s="76">
        <v>233.95311590210417</v>
      </c>
      <c r="H83" s="76">
        <v>3887.4187401588306</v>
      </c>
      <c r="I83" s="179">
        <f t="shared" si="43"/>
        <v>8324.0545250609357</v>
      </c>
      <c r="J83" s="75">
        <v>6512.2559096085097</v>
      </c>
      <c r="K83" s="76">
        <v>0</v>
      </c>
      <c r="L83" s="76">
        <v>10624.040903638459</v>
      </c>
      <c r="M83" s="179">
        <f t="shared" si="47"/>
        <v>17136.296813246969</v>
      </c>
      <c r="N83" s="75">
        <v>4211.145856000001</v>
      </c>
      <c r="O83" s="76">
        <v>394.77444436930767</v>
      </c>
      <c r="P83" s="76">
        <v>1762.4382439860678</v>
      </c>
      <c r="Q83" s="179">
        <f t="shared" si="48"/>
        <v>6368.3585443553766</v>
      </c>
      <c r="R83" s="75">
        <v>2810.6848889999997</v>
      </c>
      <c r="S83" s="76">
        <v>847.13154725000004</v>
      </c>
      <c r="T83" s="76">
        <v>462.55265483160423</v>
      </c>
      <c r="U83" s="179">
        <f t="shared" si="49"/>
        <v>4120.369091081604</v>
      </c>
      <c r="V83" s="75">
        <v>945.22013599999991</v>
      </c>
      <c r="W83" s="76">
        <v>70.63552626011068</v>
      </c>
      <c r="X83" s="76">
        <v>2850.3017532892814</v>
      </c>
      <c r="Y83" s="179">
        <f t="shared" si="50"/>
        <v>3866.1574155493918</v>
      </c>
      <c r="Z83" s="200">
        <f t="shared" si="22"/>
        <v>30146.199347608512</v>
      </c>
      <c r="AA83" s="187">
        <f t="shared" si="36"/>
        <v>1546.4946337815227</v>
      </c>
      <c r="AB83" s="203">
        <f t="shared" si="36"/>
        <v>19586.752295904244</v>
      </c>
      <c r="AC83" s="193">
        <f t="shared" si="44"/>
        <v>51279.446277294279</v>
      </c>
      <c r="AD83" s="386">
        <v>172.43645000000001</v>
      </c>
      <c r="AE83" s="393">
        <v>10.777278125</v>
      </c>
      <c r="AF83" s="78">
        <v>183.21372812500002</v>
      </c>
      <c r="AG83" s="392">
        <f t="shared" si="51"/>
        <v>366.42745625000003</v>
      </c>
      <c r="AH83" s="386">
        <v>75.971054000000009</v>
      </c>
      <c r="AI83" s="78">
        <v>0</v>
      </c>
      <c r="AJ83" s="78">
        <v>0</v>
      </c>
      <c r="AK83" s="392">
        <f t="shared" si="52"/>
        <v>75.971054000000009</v>
      </c>
      <c r="AL83" s="386">
        <f t="shared" si="26"/>
        <v>283.23342500000001</v>
      </c>
      <c r="AM83" s="78">
        <f t="shared" si="26"/>
        <v>0</v>
      </c>
      <c r="AN83" s="78">
        <f t="shared" si="26"/>
        <v>11.83680406596639</v>
      </c>
      <c r="AO83" s="392">
        <f t="shared" si="53"/>
        <v>295.07022906596637</v>
      </c>
      <c r="AP83" s="388">
        <v>531.64092900000003</v>
      </c>
      <c r="AQ83" s="388">
        <v>10.777278125</v>
      </c>
      <c r="AR83" s="389">
        <v>195.05053219096641</v>
      </c>
      <c r="AS83" s="155">
        <f t="shared" si="54"/>
        <v>737.46873931596633</v>
      </c>
      <c r="AT83" s="391">
        <f t="shared" si="29"/>
        <v>30677.840276608513</v>
      </c>
      <c r="AU83" s="389">
        <f t="shared" si="45"/>
        <v>1557.2719119065227</v>
      </c>
      <c r="AV83" s="389">
        <f t="shared" si="41"/>
        <v>19781.802828095209</v>
      </c>
      <c r="AW83" s="155">
        <f t="shared" si="55"/>
        <v>52016.915016610248</v>
      </c>
    </row>
    <row r="84" spans="1:49" s="3" customFormat="1" x14ac:dyDescent="0.25">
      <c r="A84" s="27">
        <f>'T1'!A84</f>
        <v>2006</v>
      </c>
      <c r="B84" s="75">
        <v>12470.994492999998</v>
      </c>
      <c r="C84" s="76">
        <v>0</v>
      </c>
      <c r="D84" s="76">
        <v>0</v>
      </c>
      <c r="E84" s="198">
        <f t="shared" si="46"/>
        <v>12470.994492999998</v>
      </c>
      <c r="F84" s="75">
        <v>4233.6972306099997</v>
      </c>
      <c r="G84" s="76">
        <v>361.62775784184805</v>
      </c>
      <c r="H84" s="76">
        <v>3872.9788333149741</v>
      </c>
      <c r="I84" s="179">
        <f t="shared" si="43"/>
        <v>8468.3038217668218</v>
      </c>
      <c r="J84" s="75">
        <v>7311.2183074176201</v>
      </c>
      <c r="K84" s="76">
        <v>0</v>
      </c>
      <c r="L84" s="76">
        <v>11978.279858704009</v>
      </c>
      <c r="M84" s="179">
        <f t="shared" si="47"/>
        <v>19289.49816612163</v>
      </c>
      <c r="N84" s="75">
        <v>5029.8540549999998</v>
      </c>
      <c r="O84" s="76">
        <v>465.69065205086582</v>
      </c>
      <c r="P84" s="76">
        <v>2167.5438027409728</v>
      </c>
      <c r="Q84" s="179">
        <f t="shared" si="48"/>
        <v>7663.0885097918381</v>
      </c>
      <c r="R84" s="75">
        <v>3183.5352510000002</v>
      </c>
      <c r="S84" s="76">
        <v>996.00858545000006</v>
      </c>
      <c r="T84" s="76">
        <v>660.74900617144726</v>
      </c>
      <c r="U84" s="179">
        <f t="shared" si="49"/>
        <v>4840.2928426214476</v>
      </c>
      <c r="V84" s="75">
        <v>938.66799200000014</v>
      </c>
      <c r="W84" s="76">
        <v>94.542595858036975</v>
      </c>
      <c r="X84" s="76">
        <v>2937.284800112855</v>
      </c>
      <c r="Y84" s="179">
        <f t="shared" si="50"/>
        <v>3970.4953879708919</v>
      </c>
      <c r="Z84" s="200">
        <f t="shared" si="22"/>
        <v>33167.967329027619</v>
      </c>
      <c r="AA84" s="187">
        <f t="shared" si="36"/>
        <v>1917.8695912007508</v>
      </c>
      <c r="AB84" s="203">
        <f t="shared" si="36"/>
        <v>21616.836301044259</v>
      </c>
      <c r="AC84" s="193">
        <f t="shared" si="44"/>
        <v>56702.673221272635</v>
      </c>
      <c r="AD84" s="386">
        <v>205.66514039</v>
      </c>
      <c r="AE84" s="393">
        <v>19.2811069115625</v>
      </c>
      <c r="AF84" s="78">
        <v>207.80748560239584</v>
      </c>
      <c r="AG84" s="392">
        <f t="shared" si="51"/>
        <v>432.75373290395834</v>
      </c>
      <c r="AH84" s="386">
        <v>99.313547999999997</v>
      </c>
      <c r="AI84" s="78">
        <v>0</v>
      </c>
      <c r="AJ84" s="78">
        <v>0</v>
      </c>
      <c r="AK84" s="392">
        <f t="shared" si="52"/>
        <v>99.313547999999997</v>
      </c>
      <c r="AL84" s="386">
        <f t="shared" si="26"/>
        <v>319.78784699999994</v>
      </c>
      <c r="AM84" s="78">
        <f t="shared" si="26"/>
        <v>0</v>
      </c>
      <c r="AN84" s="78">
        <f t="shared" si="26"/>
        <v>38.754541959010993</v>
      </c>
      <c r="AO84" s="392">
        <f t="shared" si="53"/>
        <v>358.54238895901096</v>
      </c>
      <c r="AP84" s="388">
        <v>624.76653538999994</v>
      </c>
      <c r="AQ84" s="388">
        <v>19.2811069115625</v>
      </c>
      <c r="AR84" s="389">
        <v>246.56202756140684</v>
      </c>
      <c r="AS84" s="155">
        <f t="shared" si="54"/>
        <v>890.60966986296921</v>
      </c>
      <c r="AT84" s="391">
        <f t="shared" si="29"/>
        <v>33792.73386441762</v>
      </c>
      <c r="AU84" s="389">
        <f t="shared" si="45"/>
        <v>1937.1506981123134</v>
      </c>
      <c r="AV84" s="389">
        <f t="shared" si="41"/>
        <v>21863.398328605665</v>
      </c>
      <c r="AW84" s="155">
        <f t="shared" si="55"/>
        <v>57593.282891135605</v>
      </c>
    </row>
    <row r="85" spans="1:49" s="3" customFormat="1" x14ac:dyDescent="0.25">
      <c r="A85" s="27">
        <f>'T1'!A85</f>
        <v>2007</v>
      </c>
      <c r="B85" s="75">
        <v>12957.667139000001</v>
      </c>
      <c r="C85" s="76">
        <v>0</v>
      </c>
      <c r="D85" s="76">
        <v>0</v>
      </c>
      <c r="E85" s="198">
        <f t="shared" si="46"/>
        <v>12957.667139000001</v>
      </c>
      <c r="F85" s="75">
        <v>4425.3905107699993</v>
      </c>
      <c r="G85" s="76">
        <v>368.93734142280613</v>
      </c>
      <c r="H85" s="76">
        <v>4043.4838909800246</v>
      </c>
      <c r="I85" s="179">
        <f t="shared" si="43"/>
        <v>8837.8117431728297</v>
      </c>
      <c r="J85" s="75">
        <v>7683.7945450971829</v>
      </c>
      <c r="K85" s="76">
        <v>0</v>
      </c>
      <c r="L85" s="76">
        <v>13333.591181200087</v>
      </c>
      <c r="M85" s="179">
        <f t="shared" si="47"/>
        <v>21017.385726297271</v>
      </c>
      <c r="N85" s="75">
        <v>6994.2215969999997</v>
      </c>
      <c r="O85" s="76">
        <v>639.77193282916232</v>
      </c>
      <c r="P85" s="76">
        <v>3435.5060054670471</v>
      </c>
      <c r="Q85" s="179">
        <f t="shared" si="48"/>
        <v>11069.499535296209</v>
      </c>
      <c r="R85" s="75">
        <v>3878.2733520000002</v>
      </c>
      <c r="S85" s="76">
        <v>1364.1969588029999</v>
      </c>
      <c r="T85" s="76">
        <v>779.17446650531565</v>
      </c>
      <c r="U85" s="179">
        <f t="shared" si="49"/>
        <v>6021.6447773083155</v>
      </c>
      <c r="V85" s="75">
        <v>922.26777900000013</v>
      </c>
      <c r="W85" s="76">
        <v>73.007349188352791</v>
      </c>
      <c r="X85" s="76">
        <v>3202.0235149572277</v>
      </c>
      <c r="Y85" s="179">
        <f t="shared" si="50"/>
        <v>4197.2986431455811</v>
      </c>
      <c r="Z85" s="200">
        <f t="shared" si="22"/>
        <v>36861.614922867186</v>
      </c>
      <c r="AA85" s="187">
        <f t="shared" si="36"/>
        <v>2445.9135822433213</v>
      </c>
      <c r="AB85" s="203">
        <f t="shared" si="36"/>
        <v>24793.779059109704</v>
      </c>
      <c r="AC85" s="193">
        <f t="shared" si="44"/>
        <v>64101.307564220217</v>
      </c>
      <c r="AD85" s="386">
        <v>219.14837423</v>
      </c>
      <c r="AE85" s="393">
        <v>20.545160084062502</v>
      </c>
      <c r="AF85" s="78">
        <v>219.14837423000006</v>
      </c>
      <c r="AG85" s="392">
        <f t="shared" si="51"/>
        <v>458.84190854406256</v>
      </c>
      <c r="AH85" s="386">
        <v>88.958670999999995</v>
      </c>
      <c r="AI85" s="78">
        <v>0</v>
      </c>
      <c r="AJ85" s="78">
        <v>0</v>
      </c>
      <c r="AK85" s="392">
        <f t="shared" si="52"/>
        <v>88.958670999999995</v>
      </c>
      <c r="AL85" s="386">
        <f t="shared" si="26"/>
        <v>351.11102399999999</v>
      </c>
      <c r="AM85" s="78">
        <f t="shared" si="26"/>
        <v>0</v>
      </c>
      <c r="AN85" s="78">
        <f t="shared" si="26"/>
        <v>40.607698754884666</v>
      </c>
      <c r="AO85" s="392">
        <f t="shared" si="53"/>
        <v>391.71872275488465</v>
      </c>
      <c r="AP85" s="388">
        <v>659.21806922999997</v>
      </c>
      <c r="AQ85" s="388">
        <v>20.545160084062502</v>
      </c>
      <c r="AR85" s="389">
        <v>259.75607298488472</v>
      </c>
      <c r="AS85" s="155">
        <f t="shared" si="54"/>
        <v>939.5193022989472</v>
      </c>
      <c r="AT85" s="391">
        <f t="shared" si="29"/>
        <v>37520.832992097188</v>
      </c>
      <c r="AU85" s="389">
        <f t="shared" si="45"/>
        <v>2466.4587423273838</v>
      </c>
      <c r="AV85" s="389">
        <f t="shared" si="41"/>
        <v>25053.535132094588</v>
      </c>
      <c r="AW85" s="155">
        <f t="shared" si="55"/>
        <v>65040.826866519157</v>
      </c>
    </row>
    <row r="86" spans="1:49" s="3" customFormat="1" x14ac:dyDescent="0.25">
      <c r="A86" s="27">
        <f>'T1'!A86</f>
        <v>2008</v>
      </c>
      <c r="B86" s="75">
        <v>13061.710427</v>
      </c>
      <c r="C86" s="76">
        <v>0</v>
      </c>
      <c r="D86" s="76">
        <v>0</v>
      </c>
      <c r="E86" s="198">
        <f t="shared" si="46"/>
        <v>13061.710427</v>
      </c>
      <c r="F86" s="75">
        <v>4636.7829782499994</v>
      </c>
      <c r="G86" s="76">
        <v>397.63410408606074</v>
      </c>
      <c r="H86" s="76">
        <v>4203.7854061138969</v>
      </c>
      <c r="I86" s="179">
        <f t="shared" si="43"/>
        <v>9238.2024884499569</v>
      </c>
      <c r="J86" s="75">
        <v>8772.2736090992603</v>
      </c>
      <c r="K86" s="76">
        <v>0</v>
      </c>
      <c r="L86" s="76">
        <v>15987.588210118003</v>
      </c>
      <c r="M86" s="179">
        <f t="shared" si="47"/>
        <v>24759.861819217265</v>
      </c>
      <c r="N86" s="75">
        <v>6292.6085410000005</v>
      </c>
      <c r="O86" s="76">
        <v>622.42328512972313</v>
      </c>
      <c r="P86" s="76">
        <v>2231.9758234534506</v>
      </c>
      <c r="Q86" s="179">
        <f t="shared" si="48"/>
        <v>9147.0076495831745</v>
      </c>
      <c r="R86" s="75">
        <v>3154.4649929999996</v>
      </c>
      <c r="S86" s="76">
        <v>1008.4337021099999</v>
      </c>
      <c r="T86" s="76">
        <v>751.64087410430534</v>
      </c>
      <c r="U86" s="179">
        <f t="shared" si="49"/>
        <v>4914.5395692143047</v>
      </c>
      <c r="V86" s="75">
        <v>909.39968299999998</v>
      </c>
      <c r="W86" s="76">
        <v>66.682778766484333</v>
      </c>
      <c r="X86" s="76">
        <v>3382.4983488341149</v>
      </c>
      <c r="Y86" s="179">
        <f t="shared" si="50"/>
        <v>4358.5808106005989</v>
      </c>
      <c r="Z86" s="200">
        <f t="shared" si="22"/>
        <v>36827.240231349264</v>
      </c>
      <c r="AA86" s="187">
        <f t="shared" si="36"/>
        <v>2095.1738700922679</v>
      </c>
      <c r="AB86" s="203">
        <f t="shared" si="36"/>
        <v>26557.488662623771</v>
      </c>
      <c r="AC86" s="193">
        <f t="shared" si="44"/>
        <v>65479.9027640653</v>
      </c>
      <c r="AD86" s="386">
        <v>253.95477175000002</v>
      </c>
      <c r="AE86" s="393">
        <v>23.8082598515625</v>
      </c>
      <c r="AF86" s="78">
        <v>253.95477175000002</v>
      </c>
      <c r="AG86" s="392">
        <f t="shared" si="51"/>
        <v>531.71780335156257</v>
      </c>
      <c r="AH86" s="386">
        <v>92.992301999999995</v>
      </c>
      <c r="AI86" s="78">
        <v>0</v>
      </c>
      <c r="AJ86" s="78">
        <v>0</v>
      </c>
      <c r="AK86" s="392">
        <f t="shared" si="52"/>
        <v>92.992301999999995</v>
      </c>
      <c r="AL86" s="386">
        <f t="shared" si="26"/>
        <v>402.86321500000003</v>
      </c>
      <c r="AM86" s="78">
        <f t="shared" si="26"/>
        <v>0</v>
      </c>
      <c r="AN86" s="78">
        <f t="shared" si="26"/>
        <v>41.62589896603356</v>
      </c>
      <c r="AO86" s="392">
        <f t="shared" si="53"/>
        <v>444.48911396603359</v>
      </c>
      <c r="AP86" s="388">
        <v>749.81028875000004</v>
      </c>
      <c r="AQ86" s="388">
        <v>23.8082598515625</v>
      </c>
      <c r="AR86" s="389">
        <v>295.58067071603358</v>
      </c>
      <c r="AS86" s="155">
        <f t="shared" si="54"/>
        <v>1069.1992193175961</v>
      </c>
      <c r="AT86" s="391">
        <f t="shared" si="29"/>
        <v>37577.050520099263</v>
      </c>
      <c r="AU86" s="389">
        <f t="shared" si="45"/>
        <v>2118.9821299438304</v>
      </c>
      <c r="AV86" s="389">
        <f t="shared" si="41"/>
        <v>26853.069333339805</v>
      </c>
      <c r="AW86" s="155">
        <f t="shared" si="55"/>
        <v>66549.101983382905</v>
      </c>
    </row>
    <row r="87" spans="1:49" s="3" customFormat="1" x14ac:dyDescent="0.25">
      <c r="A87" s="27">
        <f>'T1'!A87</f>
        <v>2009</v>
      </c>
      <c r="B87" s="75">
        <v>14338.479188000001</v>
      </c>
      <c r="C87" s="76">
        <v>0</v>
      </c>
      <c r="D87" s="76">
        <v>0</v>
      </c>
      <c r="E87" s="198">
        <f t="shared" si="46"/>
        <v>14338.479188000001</v>
      </c>
      <c r="F87" s="75">
        <v>4386.3854030700004</v>
      </c>
      <c r="G87" s="76">
        <v>374.85318641683739</v>
      </c>
      <c r="H87" s="76">
        <v>3915.8495289521443</v>
      </c>
      <c r="I87" s="179">
        <f t="shared" si="43"/>
        <v>8677.0881184389818</v>
      </c>
      <c r="J87" s="75">
        <v>7117.4891101470157</v>
      </c>
      <c r="K87" s="76">
        <v>0</v>
      </c>
      <c r="L87" s="76">
        <v>13070.28181785939</v>
      </c>
      <c r="M87" s="179">
        <f t="shared" si="47"/>
        <v>20187.770928006405</v>
      </c>
      <c r="N87" s="75">
        <v>6030.1831569999995</v>
      </c>
      <c r="O87" s="76">
        <v>549.77562544996033</v>
      </c>
      <c r="P87" s="76">
        <v>3642.048161973014</v>
      </c>
      <c r="Q87" s="179">
        <f t="shared" si="48"/>
        <v>10222.006944422974</v>
      </c>
      <c r="R87" s="75">
        <v>1876.9471310000001</v>
      </c>
      <c r="S87" s="76">
        <v>428.63307718999999</v>
      </c>
      <c r="T87" s="76">
        <v>426.03792761874047</v>
      </c>
      <c r="U87" s="179">
        <f t="shared" si="49"/>
        <v>2731.6181358087406</v>
      </c>
      <c r="V87" s="75">
        <v>955.21758799999998</v>
      </c>
      <c r="W87" s="76">
        <v>80.544306663303544</v>
      </c>
      <c r="X87" s="76">
        <v>3708.2658369594637</v>
      </c>
      <c r="Y87" s="179">
        <f t="shared" si="50"/>
        <v>4744.0277316227675</v>
      </c>
      <c r="Z87" s="200">
        <f t="shared" si="22"/>
        <v>34704.701577217013</v>
      </c>
      <c r="AA87" s="187">
        <f t="shared" si="36"/>
        <v>1433.8061957201014</v>
      </c>
      <c r="AB87" s="203">
        <f t="shared" si="36"/>
        <v>24762.483273362752</v>
      </c>
      <c r="AC87" s="193">
        <f t="shared" si="44"/>
        <v>60900.991046299867</v>
      </c>
      <c r="AD87" s="386">
        <v>228.54061093000001</v>
      </c>
      <c r="AE87" s="393">
        <v>21.425682274687503</v>
      </c>
      <c r="AF87" s="78">
        <v>228.54061093000004</v>
      </c>
      <c r="AG87" s="392">
        <f t="shared" si="51"/>
        <v>478.5069041346876</v>
      </c>
      <c r="AH87" s="386">
        <v>116.37399400000001</v>
      </c>
      <c r="AI87" s="78">
        <v>0</v>
      </c>
      <c r="AJ87" s="78">
        <v>0</v>
      </c>
      <c r="AK87" s="392">
        <f t="shared" si="52"/>
        <v>116.37399400000001</v>
      </c>
      <c r="AL87" s="386">
        <f t="shared" si="26"/>
        <v>370.910169</v>
      </c>
      <c r="AM87" s="78">
        <f t="shared" si="26"/>
        <v>0</v>
      </c>
      <c r="AN87" s="78">
        <f t="shared" si="26"/>
        <v>41.306531262223785</v>
      </c>
      <c r="AO87" s="392">
        <f t="shared" si="53"/>
        <v>412.21670026222375</v>
      </c>
      <c r="AP87" s="388">
        <v>715.82477392999999</v>
      </c>
      <c r="AQ87" s="388">
        <v>21.425682274687503</v>
      </c>
      <c r="AR87" s="389">
        <v>269.84714219222383</v>
      </c>
      <c r="AS87" s="155">
        <f t="shared" si="54"/>
        <v>1007.0975983969113</v>
      </c>
      <c r="AT87" s="391">
        <f t="shared" si="29"/>
        <v>35420.526351147011</v>
      </c>
      <c r="AU87" s="389">
        <f t="shared" si="45"/>
        <v>1455.2318779947889</v>
      </c>
      <c r="AV87" s="389">
        <f t="shared" si="41"/>
        <v>25032.330415554974</v>
      </c>
      <c r="AW87" s="155">
        <f t="shared" si="55"/>
        <v>61908.088644696778</v>
      </c>
    </row>
    <row r="88" spans="1:49" s="3" customFormat="1" x14ac:dyDescent="0.25">
      <c r="A88" s="27">
        <f>'T1'!A88</f>
        <v>2010</v>
      </c>
      <c r="B88" s="75">
        <v>16183.527611</v>
      </c>
      <c r="C88" s="76">
        <v>0</v>
      </c>
      <c r="D88" s="76">
        <v>0</v>
      </c>
      <c r="E88" s="198">
        <f t="shared" si="46"/>
        <v>16183.527611</v>
      </c>
      <c r="F88" s="75">
        <v>4880.8242660703718</v>
      </c>
      <c r="G88" s="76">
        <v>364.84688132105504</v>
      </c>
      <c r="H88" s="76">
        <v>3897.7848664157727</v>
      </c>
      <c r="I88" s="179">
        <f t="shared" si="43"/>
        <v>9143.4560138071993</v>
      </c>
      <c r="J88" s="75">
        <v>6960.1913419999992</v>
      </c>
      <c r="K88" s="76">
        <v>817.63926740365343</v>
      </c>
      <c r="L88" s="76">
        <v>13710.514376156121</v>
      </c>
      <c r="M88" s="179">
        <f t="shared" si="47"/>
        <v>21488.344985559772</v>
      </c>
      <c r="N88" s="75">
        <v>5178.6432359999999</v>
      </c>
      <c r="O88" s="76">
        <v>534.98858047580723</v>
      </c>
      <c r="P88" s="76">
        <v>3080.4194437762262</v>
      </c>
      <c r="Q88" s="179">
        <f t="shared" si="48"/>
        <v>8794.0512602520321</v>
      </c>
      <c r="R88" s="75">
        <v>1607.4452170000002</v>
      </c>
      <c r="S88" s="76">
        <v>266.58666468000001</v>
      </c>
      <c r="T88" s="76">
        <v>349.39803874060578</v>
      </c>
      <c r="U88" s="179">
        <f t="shared" si="49"/>
        <v>2223.4299204206059</v>
      </c>
      <c r="V88" s="75">
        <v>949.59577400000001</v>
      </c>
      <c r="W88" s="76">
        <v>114.20972132999493</v>
      </c>
      <c r="X88" s="76">
        <v>3710.4271817665795</v>
      </c>
      <c r="Y88" s="179">
        <f t="shared" si="50"/>
        <v>4774.2326770965747</v>
      </c>
      <c r="Z88" s="200">
        <f t="shared" si="22"/>
        <v>35760.22744607037</v>
      </c>
      <c r="AA88" s="187">
        <f t="shared" si="36"/>
        <v>2098.2711152105107</v>
      </c>
      <c r="AB88" s="203">
        <f t="shared" si="36"/>
        <v>24748.543906855306</v>
      </c>
      <c r="AC88" s="193">
        <f t="shared" si="44"/>
        <v>62607.042468136191</v>
      </c>
      <c r="AD88" s="386">
        <v>229.74053339</v>
      </c>
      <c r="AE88" s="393">
        <v>19.506271702924529</v>
      </c>
      <c r="AF88" s="78">
        <v>208.06689816452831</v>
      </c>
      <c r="AG88" s="392">
        <f t="shared" si="51"/>
        <v>457.31370325745286</v>
      </c>
      <c r="AH88" s="386">
        <v>123.498045</v>
      </c>
      <c r="AI88" s="78">
        <v>0</v>
      </c>
      <c r="AJ88" s="78">
        <v>0</v>
      </c>
      <c r="AK88" s="392">
        <f t="shared" si="52"/>
        <v>123.498045</v>
      </c>
      <c r="AL88" s="386">
        <f t="shared" si="26"/>
        <v>395.90018300000003</v>
      </c>
      <c r="AM88" s="78">
        <f t="shared" si="26"/>
        <v>7.6585325527707973</v>
      </c>
      <c r="AN88" s="78">
        <f t="shared" si="26"/>
        <v>47.1302165970489</v>
      </c>
      <c r="AO88" s="392">
        <f t="shared" si="53"/>
        <v>450.68893214981972</v>
      </c>
      <c r="AP88" s="388">
        <v>749.13876139000001</v>
      </c>
      <c r="AQ88" s="388">
        <v>27.164804255695326</v>
      </c>
      <c r="AR88" s="389">
        <v>255.19711476157721</v>
      </c>
      <c r="AS88" s="155">
        <f t="shared" si="54"/>
        <v>1031.5006804072725</v>
      </c>
      <c r="AT88" s="391">
        <f t="shared" si="29"/>
        <v>36509.366207460371</v>
      </c>
      <c r="AU88" s="389">
        <f t="shared" si="45"/>
        <v>2125.4359194662061</v>
      </c>
      <c r="AV88" s="389">
        <f t="shared" si="41"/>
        <v>25003.741021616883</v>
      </c>
      <c r="AW88" s="155">
        <f t="shared" si="55"/>
        <v>63638.543148543453</v>
      </c>
    </row>
    <row r="89" spans="1:49" s="3" customFormat="1" x14ac:dyDescent="0.25">
      <c r="A89" s="27">
        <f>'T1'!A89</f>
        <v>2011</v>
      </c>
      <c r="B89" s="75">
        <v>16868.148228000002</v>
      </c>
      <c r="C89" s="76">
        <v>0</v>
      </c>
      <c r="D89" s="76">
        <v>0</v>
      </c>
      <c r="E89" s="198">
        <f t="shared" si="46"/>
        <v>16868.148228000002</v>
      </c>
      <c r="F89" s="75">
        <v>5383.52424274228</v>
      </c>
      <c r="G89" s="76">
        <v>406.13569911587643</v>
      </c>
      <c r="H89" s="76">
        <v>4268.2847632401508</v>
      </c>
      <c r="I89" s="179">
        <f t="shared" si="43"/>
        <v>10057.944705098307</v>
      </c>
      <c r="J89" s="75">
        <v>7752.3406955614128</v>
      </c>
      <c r="K89" s="76">
        <v>721.8021359104157</v>
      </c>
      <c r="L89" s="76">
        <v>15440.508718310561</v>
      </c>
      <c r="M89" s="179">
        <f t="shared" si="47"/>
        <v>23914.651549782389</v>
      </c>
      <c r="N89" s="75">
        <v>6151.6357990000006</v>
      </c>
      <c r="O89" s="76">
        <v>604.14355514903821</v>
      </c>
      <c r="P89" s="76">
        <v>2968.5676567140295</v>
      </c>
      <c r="Q89" s="179">
        <f t="shared" si="48"/>
        <v>9724.3470108630681</v>
      </c>
      <c r="R89" s="75">
        <v>1876.5069370000001</v>
      </c>
      <c r="S89" s="76">
        <v>414.32707089999997</v>
      </c>
      <c r="T89" s="76">
        <v>400.88689043799036</v>
      </c>
      <c r="U89" s="179">
        <f t="shared" si="49"/>
        <v>2691.7208983379905</v>
      </c>
      <c r="V89" s="75">
        <v>980.29911700000014</v>
      </c>
      <c r="W89" s="76">
        <v>163.43632973229634</v>
      </c>
      <c r="X89" s="76">
        <v>4170.8846510040839</v>
      </c>
      <c r="Y89" s="179">
        <f t="shared" si="50"/>
        <v>5314.6200977363806</v>
      </c>
      <c r="Z89" s="200">
        <f t="shared" si="22"/>
        <v>39012.455019303699</v>
      </c>
      <c r="AA89" s="187">
        <f t="shared" si="36"/>
        <v>2309.8447908076264</v>
      </c>
      <c r="AB89" s="203">
        <f t="shared" si="36"/>
        <v>27249.13267970681</v>
      </c>
      <c r="AC89" s="193">
        <f t="shared" si="44"/>
        <v>68571.432489818137</v>
      </c>
      <c r="AD89" s="386">
        <v>263.75300633000001</v>
      </c>
      <c r="AE89" s="393">
        <v>21.979417194166668</v>
      </c>
      <c r="AF89" s="78">
        <v>234.4471167377778</v>
      </c>
      <c r="AG89" s="392">
        <f t="shared" si="51"/>
        <v>520.17954026194445</v>
      </c>
      <c r="AH89" s="386">
        <v>120.19244999999999</v>
      </c>
      <c r="AI89" s="78">
        <v>0</v>
      </c>
      <c r="AJ89" s="78">
        <v>0</v>
      </c>
      <c r="AK89" s="392">
        <f t="shared" si="52"/>
        <v>120.19244999999999</v>
      </c>
      <c r="AL89" s="386">
        <f t="shared" si="26"/>
        <v>455.75236599999994</v>
      </c>
      <c r="AM89" s="78">
        <f t="shared" si="26"/>
        <v>9.3483632120774871</v>
      </c>
      <c r="AN89" s="78">
        <f t="shared" si="26"/>
        <v>48.47417363601491</v>
      </c>
      <c r="AO89" s="392">
        <f t="shared" si="53"/>
        <v>513.57490284809239</v>
      </c>
      <c r="AP89" s="388">
        <v>839.69782233000001</v>
      </c>
      <c r="AQ89" s="388">
        <v>31.327780406244155</v>
      </c>
      <c r="AR89" s="389">
        <v>282.92129037379271</v>
      </c>
      <c r="AS89" s="155">
        <f t="shared" si="54"/>
        <v>1153.9468931100369</v>
      </c>
      <c r="AT89" s="391">
        <f t="shared" si="29"/>
        <v>39852.152841633702</v>
      </c>
      <c r="AU89" s="389">
        <f t="shared" si="45"/>
        <v>2341.1725712138705</v>
      </c>
      <c r="AV89" s="389">
        <f t="shared" si="41"/>
        <v>27532.053970080604</v>
      </c>
      <c r="AW89" s="155">
        <f t="shared" si="55"/>
        <v>69725.379382928179</v>
      </c>
    </row>
    <row r="90" spans="1:49" s="3" customFormat="1" x14ac:dyDescent="0.25">
      <c r="A90" s="27">
        <f>'T1'!A90</f>
        <v>2012</v>
      </c>
      <c r="B90" s="75">
        <v>17945.491383</v>
      </c>
      <c r="C90" s="76">
        <v>0</v>
      </c>
      <c r="D90" s="76">
        <v>0</v>
      </c>
      <c r="E90" s="198">
        <f t="shared" si="46"/>
        <v>17945.491383</v>
      </c>
      <c r="F90" s="75">
        <v>5550.6699760865367</v>
      </c>
      <c r="G90" s="76">
        <v>414.81202602907581</v>
      </c>
      <c r="H90" s="76">
        <v>4390.7142763973261</v>
      </c>
      <c r="I90" s="179">
        <f t="shared" si="43"/>
        <v>10356.19627851294</v>
      </c>
      <c r="J90" s="75">
        <v>8062.7946349327403</v>
      </c>
      <c r="K90" s="76">
        <v>726.98402724662742</v>
      </c>
      <c r="L90" s="76">
        <v>15339.603345205587</v>
      </c>
      <c r="M90" s="179">
        <f t="shared" si="47"/>
        <v>24129.382007384957</v>
      </c>
      <c r="N90" s="75">
        <v>5955.5136350000012</v>
      </c>
      <c r="O90" s="76">
        <v>621.26880009625381</v>
      </c>
      <c r="P90" s="76">
        <v>2470.0839718917409</v>
      </c>
      <c r="Q90" s="179">
        <f t="shared" si="48"/>
        <v>9046.866406987996</v>
      </c>
      <c r="R90" s="75">
        <v>2144.7680010000004</v>
      </c>
      <c r="S90" s="76">
        <v>543.81296393000002</v>
      </c>
      <c r="T90" s="76">
        <v>491.90623413563515</v>
      </c>
      <c r="U90" s="179">
        <f t="shared" si="49"/>
        <v>3180.4871990656357</v>
      </c>
      <c r="V90" s="75">
        <v>938.65723079999998</v>
      </c>
      <c r="W90" s="76">
        <v>165.59475989462931</v>
      </c>
      <c r="X90" s="76">
        <v>4024.112921638809</v>
      </c>
      <c r="Y90" s="179">
        <f t="shared" si="50"/>
        <v>5128.364912333438</v>
      </c>
      <c r="Z90" s="200">
        <f t="shared" si="22"/>
        <v>40597.894860819288</v>
      </c>
      <c r="AA90" s="187">
        <f t="shared" si="36"/>
        <v>2472.4725771965868</v>
      </c>
      <c r="AB90" s="203">
        <f t="shared" si="36"/>
        <v>26716.420749269098</v>
      </c>
      <c r="AC90" s="193">
        <f t="shared" si="44"/>
        <v>69786.788187284983</v>
      </c>
      <c r="AD90" s="386">
        <v>316.60703364</v>
      </c>
      <c r="AE90" s="393">
        <v>26.383919470000002</v>
      </c>
      <c r="AF90" s="78">
        <v>281.42847434666669</v>
      </c>
      <c r="AG90" s="392">
        <f t="shared" si="51"/>
        <v>624.41942745666665</v>
      </c>
      <c r="AH90" s="386">
        <v>123.79153699999999</v>
      </c>
      <c r="AI90" s="78">
        <v>0</v>
      </c>
      <c r="AJ90" s="78">
        <v>0</v>
      </c>
      <c r="AK90" s="392">
        <f t="shared" si="52"/>
        <v>123.79153699999999</v>
      </c>
      <c r="AL90" s="386">
        <f t="shared" si="26"/>
        <v>509.96224399999988</v>
      </c>
      <c r="AM90" s="78">
        <f t="shared" si="26"/>
        <v>10.42229793623099</v>
      </c>
      <c r="AN90" s="78">
        <f t="shared" si="26"/>
        <v>213.0214706038758</v>
      </c>
      <c r="AO90" s="392">
        <f t="shared" si="53"/>
        <v>733.40601254010676</v>
      </c>
      <c r="AP90" s="388">
        <v>950.36081463999994</v>
      </c>
      <c r="AQ90" s="388">
        <v>36.806217406230992</v>
      </c>
      <c r="AR90" s="389">
        <v>494.44994495054249</v>
      </c>
      <c r="AS90" s="155">
        <f t="shared" si="54"/>
        <v>1481.6169769967735</v>
      </c>
      <c r="AT90" s="391">
        <f t="shared" si="29"/>
        <v>41548.255675459288</v>
      </c>
      <c r="AU90" s="389">
        <f t="shared" si="45"/>
        <v>2509.2787946028179</v>
      </c>
      <c r="AV90" s="389">
        <f t="shared" si="41"/>
        <v>27210.87069421964</v>
      </c>
      <c r="AW90" s="155">
        <f t="shared" si="55"/>
        <v>71268.40516428175</v>
      </c>
    </row>
    <row r="91" spans="1:49" s="3" customFormat="1" x14ac:dyDescent="0.25">
      <c r="A91" s="27">
        <f>'T1'!A91</f>
        <v>2013</v>
      </c>
      <c r="B91" s="75">
        <v>18750.526221</v>
      </c>
      <c r="C91" s="76">
        <v>0</v>
      </c>
      <c r="D91" s="76">
        <v>0</v>
      </c>
      <c r="E91" s="198">
        <f t="shared" si="46"/>
        <v>18750.526221</v>
      </c>
      <c r="F91" s="75">
        <v>5870.6756855811318</v>
      </c>
      <c r="G91" s="76">
        <v>436.46028246631596</v>
      </c>
      <c r="H91" s="76">
        <v>4535.4965624680608</v>
      </c>
      <c r="I91" s="179">
        <f t="shared" si="43"/>
        <v>10842.632530515508</v>
      </c>
      <c r="J91" s="75">
        <v>9291.5439511141649</v>
      </c>
      <c r="K91" s="76">
        <v>632.62577548576007</v>
      </c>
      <c r="L91" s="76">
        <v>17461.275266628632</v>
      </c>
      <c r="M91" s="179">
        <f t="shared" si="47"/>
        <v>27385.444993228557</v>
      </c>
      <c r="N91" s="75">
        <v>6709.8423910000001</v>
      </c>
      <c r="O91" s="76">
        <v>694.6276627388263</v>
      </c>
      <c r="P91" s="76">
        <v>2834.130120728983</v>
      </c>
      <c r="Q91" s="179">
        <f t="shared" si="48"/>
        <v>10238.600174467809</v>
      </c>
      <c r="R91" s="75">
        <v>2581.9548519999998</v>
      </c>
      <c r="S91" s="76">
        <v>710.38733548000016</v>
      </c>
      <c r="T91" s="76">
        <v>597.49659605982163</v>
      </c>
      <c r="U91" s="179">
        <f t="shared" si="49"/>
        <v>3889.8387835398216</v>
      </c>
      <c r="V91" s="75">
        <v>935.05017199999998</v>
      </c>
      <c r="W91" s="76">
        <v>180.54146473927651</v>
      </c>
      <c r="X91" s="76">
        <v>4000.5453639642574</v>
      </c>
      <c r="Y91" s="179">
        <f t="shared" si="50"/>
        <v>5116.1370007035339</v>
      </c>
      <c r="Z91" s="200">
        <f t="shared" si="22"/>
        <v>44139.593272695303</v>
      </c>
      <c r="AA91" s="187">
        <f t="shared" si="36"/>
        <v>2654.642520910179</v>
      </c>
      <c r="AB91" s="203">
        <f t="shared" si="36"/>
        <v>29428.943909849757</v>
      </c>
      <c r="AC91" s="193">
        <f t="shared" si="44"/>
        <v>76223.179703455244</v>
      </c>
      <c r="AD91" s="386">
        <v>322.14005515999997</v>
      </c>
      <c r="AE91" s="393">
        <v>26.845004596666659</v>
      </c>
      <c r="AF91" s="78">
        <v>286.34671569777777</v>
      </c>
      <c r="AG91" s="392">
        <f t="shared" si="51"/>
        <v>635.33177545444437</v>
      </c>
      <c r="AH91" s="386">
        <v>128.66418300000001</v>
      </c>
      <c r="AI91" s="78">
        <v>0</v>
      </c>
      <c r="AJ91" s="78">
        <v>0</v>
      </c>
      <c r="AK91" s="392">
        <f t="shared" si="52"/>
        <v>128.66418300000001</v>
      </c>
      <c r="AL91" s="386">
        <f t="shared" si="26"/>
        <v>534.84348999999997</v>
      </c>
      <c r="AM91" s="78">
        <f t="shared" si="26"/>
        <v>11.158281369340425</v>
      </c>
      <c r="AN91" s="78">
        <f t="shared" si="26"/>
        <v>3833.2387749162172</v>
      </c>
      <c r="AO91" s="392">
        <f t="shared" si="53"/>
        <v>4379.2405462855577</v>
      </c>
      <c r="AP91" s="388">
        <v>985.64772815999993</v>
      </c>
      <c r="AQ91" s="388">
        <v>38.003285966007084</v>
      </c>
      <c r="AR91" s="389">
        <v>4119.5854906139948</v>
      </c>
      <c r="AS91" s="155">
        <f t="shared" si="54"/>
        <v>5143.2365047400017</v>
      </c>
      <c r="AT91" s="391">
        <f t="shared" si="29"/>
        <v>45125.241000855305</v>
      </c>
      <c r="AU91" s="389">
        <f t="shared" si="45"/>
        <v>2692.6458068761863</v>
      </c>
      <c r="AV91" s="389">
        <f t="shared" si="41"/>
        <v>33548.529400463754</v>
      </c>
      <c r="AW91" s="155">
        <f t="shared" si="55"/>
        <v>81366.416208195238</v>
      </c>
    </row>
    <row r="92" spans="1:49" s="3" customFormat="1" x14ac:dyDescent="0.25">
      <c r="A92" s="27">
        <f>'T1'!A92</f>
        <v>2014</v>
      </c>
      <c r="B92" s="75">
        <v>19977.381810999999</v>
      </c>
      <c r="C92" s="76">
        <v>0</v>
      </c>
      <c r="D92" s="76">
        <v>0</v>
      </c>
      <c r="E92" s="198">
        <f t="shared" si="46"/>
        <v>19977.381810999999</v>
      </c>
      <c r="F92" s="75">
        <v>6221.8072006727434</v>
      </c>
      <c r="G92" s="76">
        <v>484.27766483609201</v>
      </c>
      <c r="H92" s="76">
        <v>4978.8638915392303</v>
      </c>
      <c r="I92" s="179">
        <f t="shared" si="43"/>
        <v>11684.948757048067</v>
      </c>
      <c r="J92" s="75">
        <v>9650.5684652301952</v>
      </c>
      <c r="K92" s="76">
        <v>511.97684244942536</v>
      </c>
      <c r="L92" s="76">
        <v>17453.94000519393</v>
      </c>
      <c r="M92" s="179">
        <f t="shared" si="47"/>
        <v>27616.485312873549</v>
      </c>
      <c r="N92" s="75">
        <v>6673.8143900000005</v>
      </c>
      <c r="O92" s="76">
        <v>715.76153375292836</v>
      </c>
      <c r="P92" s="76">
        <v>2907.8080900917407</v>
      </c>
      <c r="Q92" s="179">
        <f t="shared" si="48"/>
        <v>10297.38401384467</v>
      </c>
      <c r="R92" s="75">
        <v>3295.3788119999999</v>
      </c>
      <c r="S92" s="76">
        <v>1021.47507818</v>
      </c>
      <c r="T92" s="76">
        <v>783.10541939707718</v>
      </c>
      <c r="U92" s="179">
        <f t="shared" si="49"/>
        <v>5099.9593095770779</v>
      </c>
      <c r="V92" s="75">
        <v>937.64034299999992</v>
      </c>
      <c r="W92" s="76">
        <v>174.43441942628706</v>
      </c>
      <c r="X92" s="76">
        <v>4230.2542516911617</v>
      </c>
      <c r="Y92" s="179">
        <f t="shared" si="50"/>
        <v>5342.3290141174484</v>
      </c>
      <c r="Z92" s="200">
        <f t="shared" ref="Z92" si="56">B92+F92+J92+N92+R92+V92</f>
        <v>46756.591021902939</v>
      </c>
      <c r="AA92" s="187">
        <f t="shared" si="36"/>
        <v>2907.9255386447326</v>
      </c>
      <c r="AB92" s="203">
        <f t="shared" si="36"/>
        <v>30353.971657913142</v>
      </c>
      <c r="AC92" s="193">
        <f t="shared" si="44"/>
        <v>80018.488218460814</v>
      </c>
      <c r="AD92" s="386">
        <v>332.39013135999988</v>
      </c>
      <c r="AE92" s="393">
        <v>27.699177613333323</v>
      </c>
      <c r="AF92" s="78">
        <v>295.45789454222216</v>
      </c>
      <c r="AG92" s="392">
        <f t="shared" si="51"/>
        <v>655.54720351555534</v>
      </c>
      <c r="AH92" s="386">
        <v>130.68801400000001</v>
      </c>
      <c r="AI92" s="78">
        <v>0</v>
      </c>
      <c r="AJ92" s="78">
        <v>0</v>
      </c>
      <c r="AK92" s="392">
        <f t="shared" si="52"/>
        <v>130.68801400000001</v>
      </c>
      <c r="AL92" s="386">
        <f t="shared" ref="AL92:AN93" si="57">AP92-AD92-AH92</f>
        <v>567.1490409999999</v>
      </c>
      <c r="AM92" s="78">
        <f t="shared" si="57"/>
        <v>11.573426369775344</v>
      </c>
      <c r="AN92" s="78">
        <f t="shared" si="57"/>
        <v>5093.0137238219759</v>
      </c>
      <c r="AO92" s="392">
        <f t="shared" si="53"/>
        <v>5671.7361911917515</v>
      </c>
      <c r="AP92" s="388">
        <v>1030.2271863599999</v>
      </c>
      <c r="AQ92" s="388">
        <v>39.272603983108667</v>
      </c>
      <c r="AR92" s="389">
        <v>5388.4716183641976</v>
      </c>
      <c r="AS92" s="155">
        <f t="shared" si="54"/>
        <v>6457.9714087073062</v>
      </c>
      <c r="AT92" s="391">
        <f t="shared" ref="AT92:AT93" si="58">Z92+AP92</f>
        <v>47786.818208262936</v>
      </c>
      <c r="AU92" s="389">
        <f t="shared" si="45"/>
        <v>2947.1981426278412</v>
      </c>
      <c r="AV92" s="389">
        <f t="shared" si="41"/>
        <v>35742.443276277336</v>
      </c>
      <c r="AW92" s="155">
        <f t="shared" si="55"/>
        <v>86476.459627168108</v>
      </c>
    </row>
    <row r="93" spans="1:49" s="120" customFormat="1" x14ac:dyDescent="0.25">
      <c r="A93" s="27">
        <f>'T1'!A93</f>
        <v>2015</v>
      </c>
      <c r="B93" s="75">
        <v>21316.932740999997</v>
      </c>
      <c r="C93" s="76">
        <v>0</v>
      </c>
      <c r="D93" s="76">
        <v>0</v>
      </c>
      <c r="E93" s="198">
        <f t="shared" si="46"/>
        <v>21316.932740999997</v>
      </c>
      <c r="F93" s="75">
        <v>6449.8080617599999</v>
      </c>
      <c r="G93" s="76">
        <v>504.79608654963283</v>
      </c>
      <c r="H93" s="76">
        <v>5228.5452702209313</v>
      </c>
      <c r="I93" s="179">
        <f t="shared" si="43"/>
        <v>12183.149418530564</v>
      </c>
      <c r="J93" s="75">
        <v>10752.331728997262</v>
      </c>
      <c r="K93" s="76">
        <v>690.31421321385005</v>
      </c>
      <c r="L93" s="76">
        <v>19823.454523074914</v>
      </c>
      <c r="M93" s="179">
        <f t="shared" si="47"/>
        <v>31266.100465286025</v>
      </c>
      <c r="N93" s="75">
        <v>7058.6916540000002</v>
      </c>
      <c r="O93" s="76">
        <v>678.82060310916563</v>
      </c>
      <c r="P93" s="76">
        <v>2383.4719802139302</v>
      </c>
      <c r="Q93" s="179">
        <f t="shared" si="48"/>
        <v>10120.984237323097</v>
      </c>
      <c r="R93" s="75">
        <v>3755.138704</v>
      </c>
      <c r="S93" s="76">
        <v>1238.3002582999998</v>
      </c>
      <c r="T93" s="76">
        <v>914.30532192880958</v>
      </c>
      <c r="U93" s="179">
        <f t="shared" si="49"/>
        <v>5907.7442842288092</v>
      </c>
      <c r="V93" s="75">
        <v>957.11085000000003</v>
      </c>
      <c r="W93" s="76">
        <v>159.54764393537701</v>
      </c>
      <c r="X93" s="76">
        <v>4333.8441994197419</v>
      </c>
      <c r="Y93" s="179">
        <f t="shared" si="50"/>
        <v>5450.5026933551189</v>
      </c>
      <c r="Z93" s="200">
        <f>B93+F93+J93+N93+R93+V93</f>
        <v>50290.013739757254</v>
      </c>
      <c r="AA93" s="187">
        <f t="shared" si="36"/>
        <v>3271.7788051080252</v>
      </c>
      <c r="AB93" s="203">
        <f t="shared" si="36"/>
        <v>32683.621294858323</v>
      </c>
      <c r="AC93" s="193">
        <f t="shared" si="44"/>
        <v>86245.413839723609</v>
      </c>
      <c r="AD93" s="386">
        <v>343.62529028</v>
      </c>
      <c r="AE93" s="393">
        <v>28.635440856666669</v>
      </c>
      <c r="AF93" s="78">
        <v>305.44470247111116</v>
      </c>
      <c r="AG93" s="392">
        <f t="shared" si="51"/>
        <v>677.70543360777788</v>
      </c>
      <c r="AH93" s="386">
        <v>145.43582000000001</v>
      </c>
      <c r="AI93" s="78">
        <v>0</v>
      </c>
      <c r="AJ93" s="78">
        <v>0</v>
      </c>
      <c r="AK93" s="392">
        <f t="shared" si="52"/>
        <v>145.43582000000001</v>
      </c>
      <c r="AL93" s="386">
        <f t="shared" si="57"/>
        <v>587.42729268000005</v>
      </c>
      <c r="AM93" s="78">
        <f t="shared" si="57"/>
        <v>12.1889548865215</v>
      </c>
      <c r="AN93" s="78">
        <f t="shared" si="57"/>
        <v>5639.7393259330329</v>
      </c>
      <c r="AO93" s="392">
        <f t="shared" si="53"/>
        <v>6239.3555734995543</v>
      </c>
      <c r="AP93" s="388">
        <v>1076.48840296</v>
      </c>
      <c r="AQ93" s="388">
        <v>40.82439574318817</v>
      </c>
      <c r="AR93" s="389">
        <v>5945.1840284041436</v>
      </c>
      <c r="AS93" s="155">
        <f t="shared" si="54"/>
        <v>7062.4968271073321</v>
      </c>
      <c r="AT93" s="391">
        <f t="shared" si="58"/>
        <v>51366.502142717254</v>
      </c>
      <c r="AU93" s="389">
        <f t="shared" si="45"/>
        <v>3312.6032008512134</v>
      </c>
      <c r="AV93" s="389">
        <f t="shared" si="41"/>
        <v>38628.805323262466</v>
      </c>
      <c r="AW93" s="155">
        <f t="shared" si="55"/>
        <v>93307.910666830925</v>
      </c>
    </row>
    <row r="94" spans="1:49" s="94" customFormat="1" x14ac:dyDescent="0.25">
      <c r="A94" s="27">
        <f>'T1'!A94</f>
        <v>2016</v>
      </c>
      <c r="B94" s="75">
        <v>22973.864664000001</v>
      </c>
      <c r="C94" s="76">
        <v>0</v>
      </c>
      <c r="D94" s="76">
        <v>0</v>
      </c>
      <c r="E94" s="198">
        <f t="shared" ref="E94" si="59">SUM(B94:D94)</f>
        <v>22973.864664000001</v>
      </c>
      <c r="F94" s="75">
        <v>6588.169323926938</v>
      </c>
      <c r="G94" s="76">
        <v>518.83339055196791</v>
      </c>
      <c r="H94" s="76">
        <v>5486.9000613317367</v>
      </c>
      <c r="I94" s="179">
        <f t="shared" ref="I94" si="60">SUM(F94:H94)</f>
        <v>12593.902775810642</v>
      </c>
      <c r="J94" s="75">
        <v>10875.029144894625</v>
      </c>
      <c r="K94" s="76">
        <v>656.50653700945929</v>
      </c>
      <c r="L94" s="76">
        <v>20084.729711883174</v>
      </c>
      <c r="M94" s="179">
        <f t="shared" ref="M94" si="61">SUM(J94:L94)</f>
        <v>31616.26539378726</v>
      </c>
      <c r="N94" s="75">
        <v>6432.6192959999998</v>
      </c>
      <c r="O94" s="76">
        <v>702.68542200677064</v>
      </c>
      <c r="P94" s="76">
        <v>2089.4156195844134</v>
      </c>
      <c r="Q94" s="179">
        <f t="shared" ref="Q94" si="62">SUM(N94:P94)</f>
        <v>9224.7203375911849</v>
      </c>
      <c r="R94" s="75">
        <v>3898.717052</v>
      </c>
      <c r="S94" s="76">
        <v>1245.0424294700001</v>
      </c>
      <c r="T94" s="76">
        <v>976.77839564560634</v>
      </c>
      <c r="U94" s="179">
        <f t="shared" ref="U94" si="63">SUM(R94:T94)</f>
        <v>6120.5378771156065</v>
      </c>
      <c r="V94" s="75">
        <v>927.42737899999997</v>
      </c>
      <c r="W94" s="76">
        <v>176.46038099786995</v>
      </c>
      <c r="X94" s="76">
        <v>4711.6414606541966</v>
      </c>
      <c r="Y94" s="179">
        <f t="shared" ref="Y94" si="64">SUM(V94:X94)</f>
        <v>5815.5292206520662</v>
      </c>
      <c r="Z94" s="200">
        <f>B94+F94+J94+N94+R94+V94</f>
        <v>51695.826859821558</v>
      </c>
      <c r="AA94" s="187">
        <f t="shared" ref="AA94" si="65">C94+G94+K94+O94+S94+W94</f>
        <v>3299.5281600360677</v>
      </c>
      <c r="AB94" s="203">
        <f t="shared" ref="AB94" si="66">D94+H94+L94+P94+T94+X94</f>
        <v>33349.465249099128</v>
      </c>
      <c r="AC94" s="193">
        <f t="shared" ref="AC94" si="67">SUM(Z94:AB94)</f>
        <v>88344.820268956755</v>
      </c>
      <c r="AD94" s="386">
        <v>340.43429500000002</v>
      </c>
      <c r="AE94" s="393">
        <v>28.369524583333341</v>
      </c>
      <c r="AF94" s="78">
        <v>302.60826222222227</v>
      </c>
      <c r="AG94" s="392">
        <f t="shared" ref="AG94" si="68">SUM(AD94:AF94)</f>
        <v>671.41208180555554</v>
      </c>
      <c r="AH94" s="386">
        <v>153.79337200000001</v>
      </c>
      <c r="AI94" s="78">
        <v>0</v>
      </c>
      <c r="AJ94" s="78">
        <v>0</v>
      </c>
      <c r="AK94" s="392">
        <f t="shared" ref="AK94" si="69">SUM(AH94:AJ94)</f>
        <v>153.79337200000001</v>
      </c>
      <c r="AL94" s="386">
        <f t="shared" ref="AL94" si="70">AP94-AD94-AH94</f>
        <v>599.26514862000033</v>
      </c>
      <c r="AM94" s="78">
        <f t="shared" ref="AM94" si="71">AQ94-AE94-AI94</f>
        <v>12.993958675175687</v>
      </c>
      <c r="AN94" s="78">
        <f t="shared" ref="AN94" si="72">AR94-AF94-AJ94</f>
        <v>5853.864450097054</v>
      </c>
      <c r="AO94" s="392">
        <f t="shared" ref="AO94" si="73">SUM(AL94:AN94)</f>
        <v>6466.1235573922304</v>
      </c>
      <c r="AP94" s="388">
        <v>1093.4928156200003</v>
      </c>
      <c r="AQ94" s="388">
        <v>41.363483258509028</v>
      </c>
      <c r="AR94" s="389">
        <v>6156.4727123192761</v>
      </c>
      <c r="AS94" s="155">
        <f t="shared" ref="AS94" si="74">SUM(AP94:AR94)</f>
        <v>7291.3290111977858</v>
      </c>
      <c r="AT94" s="391">
        <f t="shared" ref="AT94" si="75">Z94+AP94</f>
        <v>52789.319675441555</v>
      </c>
      <c r="AU94" s="389">
        <f t="shared" ref="AU94" si="76">AA94+AQ94</f>
        <v>3340.8916432945766</v>
      </c>
      <c r="AV94" s="389">
        <f t="shared" ref="AV94" si="77">AB94+AR94</f>
        <v>39505.937961418407</v>
      </c>
      <c r="AW94" s="155">
        <f t="shared" ref="AW94" si="78">SUM(AT94:AV94)</f>
        <v>95636.149280154539</v>
      </c>
    </row>
    <row r="95" spans="1:49" s="94" customFormat="1" ht="15.75" thickBot="1" x14ac:dyDescent="0.3">
      <c r="A95" s="134">
        <f>'T1'!A95</f>
        <v>2017</v>
      </c>
      <c r="B95" s="135">
        <v>24475.493768</v>
      </c>
      <c r="C95" s="136">
        <v>0</v>
      </c>
      <c r="D95" s="136">
        <v>0</v>
      </c>
      <c r="E95" s="199">
        <f t="shared" ref="E95" si="79">SUM(B95:D95)</f>
        <v>24475.493768</v>
      </c>
      <c r="F95" s="135">
        <v>6681.6747145199997</v>
      </c>
      <c r="G95" s="136">
        <v>540.96398674314241</v>
      </c>
      <c r="H95" s="136">
        <v>5548.6129289722348</v>
      </c>
      <c r="I95" s="194">
        <f t="shared" ref="I95" si="80">SUM(F95:H95)</f>
        <v>12771.251630235376</v>
      </c>
      <c r="J95" s="135">
        <v>11180.353602169711</v>
      </c>
      <c r="K95" s="136">
        <v>641.140363894502</v>
      </c>
      <c r="L95" s="136">
        <v>19868.669342580892</v>
      </c>
      <c r="M95" s="194">
        <f t="shared" ref="M95" si="81">SUM(J95:L95)</f>
        <v>31690.163308645104</v>
      </c>
      <c r="N95" s="135">
        <v>6560.1039350000001</v>
      </c>
      <c r="O95" s="136">
        <v>718.14487271790961</v>
      </c>
      <c r="P95" s="136">
        <v>2071.6790268098807</v>
      </c>
      <c r="Q95" s="194">
        <f t="shared" ref="Q95" si="82">SUM(N95:P95)</f>
        <v>9349.9278345277908</v>
      </c>
      <c r="R95" s="135">
        <v>3485.3071800000002</v>
      </c>
      <c r="S95" s="136">
        <v>932.24889993999989</v>
      </c>
      <c r="T95" s="136">
        <v>961.6699405012489</v>
      </c>
      <c r="U95" s="194">
        <f t="shared" ref="U95" si="83">SUM(R95:T95)</f>
        <v>5379.2260204412487</v>
      </c>
      <c r="V95" s="135">
        <v>986.66386000000011</v>
      </c>
      <c r="W95" s="136">
        <v>233.85595756424055</v>
      </c>
      <c r="X95" s="136">
        <v>4456.8769198312557</v>
      </c>
      <c r="Y95" s="194">
        <f t="shared" ref="Y95" si="84">SUM(V95:X95)</f>
        <v>5677.3967373954965</v>
      </c>
      <c r="Z95" s="201">
        <f>B95+F95+J95+N95+R95+V95</f>
        <v>53369.597059689717</v>
      </c>
      <c r="AA95" s="196">
        <f t="shared" ref="AA95" si="85">C95+G95+K95+O95+S95+W95</f>
        <v>3066.3540808597945</v>
      </c>
      <c r="AB95" s="204">
        <f t="shared" ref="AB95" si="86">D95+H95+L95+P95+T95+X95</f>
        <v>32907.508158695513</v>
      </c>
      <c r="AC95" s="195">
        <f t="shared" ref="AC95" si="87">SUM(Z95:AB95)</f>
        <v>89343.459299245034</v>
      </c>
      <c r="AD95" s="394">
        <v>352.41895948000007</v>
      </c>
      <c r="AE95" s="395">
        <v>29.368246623333345</v>
      </c>
      <c r="AF95" s="82">
        <v>313.26129731555568</v>
      </c>
      <c r="AG95" s="396">
        <f t="shared" ref="AG95" si="88">SUM(AD95:AF95)</f>
        <v>695.04850341888914</v>
      </c>
      <c r="AH95" s="394">
        <v>161.77515400000001</v>
      </c>
      <c r="AI95" s="82">
        <v>0</v>
      </c>
      <c r="AJ95" s="82">
        <v>0</v>
      </c>
      <c r="AK95" s="396">
        <f t="shared" ref="AK95" si="89">SUM(AH95:AJ95)</f>
        <v>161.77515400000001</v>
      </c>
      <c r="AL95" s="394">
        <f t="shared" ref="AL95" si="90">AP95-AD95-AH95</f>
        <v>611.03790199999992</v>
      </c>
      <c r="AM95" s="82">
        <f t="shared" ref="AM95" si="91">AQ95-AE95-AI95</f>
        <v>12.366721012412743</v>
      </c>
      <c r="AN95" s="82">
        <f t="shared" ref="AN95" si="92">AR95-AF95-AJ95</f>
        <v>6187.789480489334</v>
      </c>
      <c r="AO95" s="396">
        <f t="shared" ref="AO95" si="93">SUM(AL95:AN95)</f>
        <v>6811.1941035017462</v>
      </c>
      <c r="AP95" s="397">
        <v>1125.23201548</v>
      </c>
      <c r="AQ95" s="397">
        <v>41.734967635746088</v>
      </c>
      <c r="AR95" s="398">
        <v>6501.0507778048895</v>
      </c>
      <c r="AS95" s="156">
        <f t="shared" ref="AS95" si="94">SUM(AP95:AR95)</f>
        <v>7668.0177609206357</v>
      </c>
      <c r="AT95" s="399">
        <f t="shared" ref="AT95" si="95">Z95+AP95</f>
        <v>54494.82907516972</v>
      </c>
      <c r="AU95" s="398">
        <f t="shared" ref="AU95" si="96">AA95+AQ95</f>
        <v>3108.0890484955407</v>
      </c>
      <c r="AV95" s="398">
        <f t="shared" ref="AV95" si="97">AB95+AR95</f>
        <v>39408.558936500405</v>
      </c>
      <c r="AW95" s="156">
        <f t="shared" ref="AW95" si="98">SUM(AT95:AV95)</f>
        <v>97011.477060165664</v>
      </c>
    </row>
    <row r="96" spans="1:49" ht="9.9499999999999993" customHeight="1" x14ac:dyDescent="0.25">
      <c r="A96" s="85"/>
      <c r="B96" s="3"/>
      <c r="C96" s="3"/>
      <c r="D96" s="3"/>
      <c r="E96" s="3"/>
      <c r="F96" s="3"/>
      <c r="G96" s="3"/>
      <c r="H96" s="3"/>
      <c r="I96" s="3"/>
      <c r="J96" s="3"/>
      <c r="K96" s="3"/>
      <c r="L96" s="101"/>
      <c r="M96" s="3"/>
      <c r="N96" s="3"/>
      <c r="O96" s="3"/>
      <c r="P96" s="3"/>
      <c r="Q96" s="3"/>
      <c r="R96" s="3"/>
      <c r="S96" s="3"/>
      <c r="T96" s="3"/>
      <c r="U96" s="3"/>
      <c r="V96" s="101"/>
      <c r="W96" s="101"/>
      <c r="X96" s="101"/>
      <c r="Y96" s="3"/>
      <c r="Z96" s="3"/>
    </row>
    <row r="97" spans="1:49" x14ac:dyDescent="0.25">
      <c r="A97" s="87" t="s">
        <v>277</v>
      </c>
      <c r="B97" s="85"/>
      <c r="C97" s="85"/>
      <c r="D97" s="85"/>
      <c r="E97" s="85"/>
      <c r="F97" s="85"/>
      <c r="G97" s="85"/>
      <c r="H97" s="85"/>
      <c r="I97" s="85"/>
      <c r="J97" s="85"/>
      <c r="K97" s="85"/>
      <c r="L97" s="85"/>
      <c r="M97" s="85"/>
      <c r="N97" s="85"/>
      <c r="O97" s="85"/>
      <c r="P97" s="85"/>
      <c r="Q97" s="85"/>
      <c r="R97" s="85"/>
      <c r="S97" s="85"/>
      <c r="T97" s="85"/>
      <c r="U97" s="85"/>
      <c r="V97" s="85"/>
      <c r="W97" s="85"/>
      <c r="X97" s="85"/>
      <c r="Y97" s="85"/>
      <c r="Z97" s="85"/>
      <c r="AA97" s="85"/>
      <c r="AB97" s="85"/>
      <c r="AC97" s="85"/>
      <c r="AD97" s="87"/>
      <c r="AE97" s="87"/>
      <c r="AF97" s="87"/>
      <c r="AG97" s="87"/>
      <c r="AH97" s="87"/>
      <c r="AI97" s="87"/>
      <c r="AJ97" s="87"/>
      <c r="AK97" s="87"/>
      <c r="AL97" s="87"/>
      <c r="AM97" s="87"/>
      <c r="AN97" s="87"/>
      <c r="AO97" s="87"/>
      <c r="AP97" s="87"/>
      <c r="AQ97" s="87"/>
      <c r="AR97" s="87"/>
      <c r="AS97" s="87"/>
      <c r="AT97" s="87"/>
      <c r="AU97" s="87"/>
      <c r="AV97" s="87"/>
      <c r="AW97" s="87"/>
    </row>
  </sheetData>
  <pageMargins left="0.7" right="0.7" top="0.75" bottom="0.75" header="0.3" footer="0.3"/>
  <pageSetup orientation="portrait"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175"/>
  <sheetViews>
    <sheetView showGridLines="0" workbookViewId="0">
      <pane xSplit="1" ySplit="6" topLeftCell="B7" activePane="bottomRight" state="frozen"/>
      <selection pane="topRight" activeCell="B1" sqref="B1"/>
      <selection pane="bottomLeft" activeCell="A8" sqref="A8"/>
      <selection pane="bottomRight"/>
    </sheetView>
  </sheetViews>
  <sheetFormatPr defaultRowHeight="15" x14ac:dyDescent="0.25"/>
  <cols>
    <col min="1" max="1" width="7" customWidth="1"/>
    <col min="30" max="49" width="9.140625" style="335"/>
  </cols>
  <sheetData>
    <row r="1" spans="1:49" ht="15.75" x14ac:dyDescent="0.25">
      <c r="A1" s="411" t="s">
        <v>256</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row>
    <row r="2" spans="1:49" x14ac:dyDescent="0.25">
      <c r="A2" s="464" t="str">
        <f>'T4'!A2</f>
        <v>2017 dollars in millions; taxes adjusted by implicit NYC GDP deflator</v>
      </c>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row>
    <row r="3" spans="1:49" ht="15.75" thickBot="1" x14ac:dyDescent="0.3">
      <c r="A3" s="70"/>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row>
    <row r="4" spans="1:49" x14ac:dyDescent="0.25">
      <c r="A4" s="105"/>
      <c r="B4" s="71" t="s">
        <v>20</v>
      </c>
      <c r="C4" s="71"/>
      <c r="D4" s="71"/>
      <c r="E4" s="71"/>
      <c r="F4" s="71"/>
      <c r="G4" s="71"/>
      <c r="H4" s="71"/>
      <c r="I4" s="71"/>
      <c r="J4" s="71"/>
      <c r="K4" s="71"/>
      <c r="L4" s="71"/>
      <c r="M4" s="71"/>
      <c r="N4" s="71"/>
      <c r="O4" s="71"/>
      <c r="P4" s="71"/>
      <c r="Q4" s="71"/>
      <c r="R4" s="71"/>
      <c r="S4" s="71"/>
      <c r="T4" s="71"/>
      <c r="U4" s="71"/>
      <c r="V4" s="71"/>
      <c r="W4" s="71"/>
      <c r="X4" s="71"/>
      <c r="Y4" s="71"/>
      <c r="Z4" s="72"/>
      <c r="AA4" s="71"/>
      <c r="AB4" s="71"/>
      <c r="AC4" s="71"/>
      <c r="AD4" s="361" t="s">
        <v>21</v>
      </c>
      <c r="AE4" s="352"/>
      <c r="AF4" s="352"/>
      <c r="AG4" s="352"/>
      <c r="AH4" s="352"/>
      <c r="AI4" s="352"/>
      <c r="AJ4" s="352"/>
      <c r="AK4" s="352"/>
      <c r="AL4" s="352"/>
      <c r="AM4" s="352"/>
      <c r="AN4" s="352"/>
      <c r="AO4" s="352"/>
      <c r="AP4" s="362"/>
      <c r="AQ4" s="362"/>
      <c r="AR4" s="362"/>
      <c r="AS4" s="362"/>
      <c r="AT4" s="363" t="s">
        <v>22</v>
      </c>
      <c r="AU4" s="364"/>
      <c r="AV4" s="364"/>
      <c r="AW4" s="362"/>
    </row>
    <row r="5" spans="1:49" x14ac:dyDescent="0.25">
      <c r="A5" s="27"/>
      <c r="B5" s="180" t="s">
        <v>23</v>
      </c>
      <c r="C5" s="181"/>
      <c r="D5" s="181"/>
      <c r="E5" s="182"/>
      <c r="F5" s="180" t="s">
        <v>35</v>
      </c>
      <c r="G5" s="181"/>
      <c r="H5" s="181"/>
      <c r="I5" s="182"/>
      <c r="J5" s="180" t="s">
        <v>27</v>
      </c>
      <c r="K5" s="181"/>
      <c r="L5" s="181"/>
      <c r="M5" s="182"/>
      <c r="N5" s="180" t="s">
        <v>28</v>
      </c>
      <c r="O5" s="181"/>
      <c r="P5" s="181"/>
      <c r="Q5" s="182"/>
      <c r="R5" s="180" t="s">
        <v>29</v>
      </c>
      <c r="S5" s="181"/>
      <c r="T5" s="181"/>
      <c r="U5" s="182"/>
      <c r="V5" s="180" t="s">
        <v>25</v>
      </c>
      <c r="W5" s="181"/>
      <c r="X5" s="181"/>
      <c r="Y5" s="182"/>
      <c r="Z5" s="185" t="s">
        <v>36</v>
      </c>
      <c r="AA5" s="181"/>
      <c r="AB5" s="181"/>
      <c r="AC5" s="181"/>
      <c r="AD5" s="365" t="s">
        <v>35</v>
      </c>
      <c r="AE5" s="366"/>
      <c r="AF5" s="366"/>
      <c r="AG5" s="367"/>
      <c r="AH5" s="365" t="s">
        <v>39</v>
      </c>
      <c r="AI5" s="366"/>
      <c r="AJ5" s="366"/>
      <c r="AK5" s="367"/>
      <c r="AL5" s="365" t="s">
        <v>25</v>
      </c>
      <c r="AM5" s="366"/>
      <c r="AN5" s="366"/>
      <c r="AO5" s="367"/>
      <c r="AP5" s="368" t="s">
        <v>37</v>
      </c>
      <c r="AQ5" s="367"/>
      <c r="AR5" s="367"/>
      <c r="AS5" s="367"/>
      <c r="AT5" s="369" t="s">
        <v>26</v>
      </c>
      <c r="AU5" s="370"/>
      <c r="AV5" s="370"/>
      <c r="AW5" s="371"/>
    </row>
    <row r="6" spans="1:49" s="304" customFormat="1" ht="34.5" customHeight="1" x14ac:dyDescent="0.25">
      <c r="A6" s="122" t="s">
        <v>198</v>
      </c>
      <c r="B6" s="122" t="str">
        <f>'A2'!B6</f>
        <v>City</v>
      </c>
      <c r="C6" s="74" t="str">
        <f>'A2'!C6</f>
        <v>Transit District</v>
      </c>
      <c r="D6" s="74" t="str">
        <f>'A2'!D6</f>
        <v>State</v>
      </c>
      <c r="E6" s="53" t="str">
        <f>'A2'!E6</f>
        <v>Total State and Local</v>
      </c>
      <c r="F6" s="122" t="str">
        <f>'A2'!F6</f>
        <v>City</v>
      </c>
      <c r="G6" s="74" t="str">
        <f>'A2'!G6</f>
        <v>Transit District</v>
      </c>
      <c r="H6" s="74" t="str">
        <f>'A2'!H6</f>
        <v>State</v>
      </c>
      <c r="I6" s="53" t="str">
        <f>'A2'!I6</f>
        <v>Total State and Local</v>
      </c>
      <c r="J6" s="122" t="str">
        <f>'A2'!J6</f>
        <v>City</v>
      </c>
      <c r="K6" s="74" t="str">
        <f>'A2'!K6</f>
        <v>Transit District</v>
      </c>
      <c r="L6" s="74" t="str">
        <f>'A2'!L6</f>
        <v>State</v>
      </c>
      <c r="M6" s="53" t="str">
        <f>'A2'!M6</f>
        <v>Total State and Local</v>
      </c>
      <c r="N6" s="122" t="str">
        <f>'A2'!N6</f>
        <v>City</v>
      </c>
      <c r="O6" s="74" t="str">
        <f>'A2'!O6</f>
        <v>Transit District</v>
      </c>
      <c r="P6" s="74" t="str">
        <f>'A2'!P6</f>
        <v>State</v>
      </c>
      <c r="Q6" s="53" t="str">
        <f>'A2'!Q6</f>
        <v>Total State and Local</v>
      </c>
      <c r="R6" s="122" t="str">
        <f>'A2'!R6</f>
        <v>City</v>
      </c>
      <c r="S6" s="74" t="str">
        <f>'A2'!S6</f>
        <v>Transit District</v>
      </c>
      <c r="T6" s="74" t="str">
        <f>'A2'!T6</f>
        <v>State</v>
      </c>
      <c r="U6" s="53" t="str">
        <f>'A2'!U6</f>
        <v>Total State and Local</v>
      </c>
      <c r="V6" s="122" t="str">
        <f>'A2'!V6</f>
        <v>City</v>
      </c>
      <c r="W6" s="74" t="str">
        <f>'A2'!W6</f>
        <v>Transit District</v>
      </c>
      <c r="X6" s="74" t="str">
        <f>'A2'!X6</f>
        <v>State</v>
      </c>
      <c r="Y6" s="53" t="str">
        <f>'A2'!Y6</f>
        <v>Total State and Local</v>
      </c>
      <c r="Z6" s="188" t="str">
        <f>'A2'!Z6</f>
        <v>City</v>
      </c>
      <c r="AA6" s="189" t="str">
        <f>'A2'!AA6</f>
        <v>Transit District</v>
      </c>
      <c r="AB6" s="189" t="str">
        <f>'A2'!AB6</f>
        <v>State</v>
      </c>
      <c r="AC6" s="152" t="str">
        <f>'A2'!AC6</f>
        <v>Total State and Local</v>
      </c>
      <c r="AD6" s="372" t="str">
        <f>'A2'!AD6</f>
        <v>City</v>
      </c>
      <c r="AE6" s="338" t="str">
        <f>'A2'!AE6</f>
        <v>Transit District</v>
      </c>
      <c r="AF6" s="338" t="str">
        <f>'A2'!AF6</f>
        <v>State</v>
      </c>
      <c r="AG6" s="373" t="str">
        <f>'A2'!AG6</f>
        <v>Total State and Local</v>
      </c>
      <c r="AH6" s="372" t="str">
        <f>'A2'!AH6</f>
        <v>City</v>
      </c>
      <c r="AI6" s="338" t="str">
        <f>'A2'!AI6</f>
        <v>Transit District</v>
      </c>
      <c r="AJ6" s="338" t="str">
        <f>'A2'!AJ6</f>
        <v>State</v>
      </c>
      <c r="AK6" s="373" t="str">
        <f>'A2'!AK6</f>
        <v>Total State and Local</v>
      </c>
      <c r="AL6" s="372" t="str">
        <f>'A2'!AL6</f>
        <v>City</v>
      </c>
      <c r="AM6" s="338" t="str">
        <f>'A2'!AM6</f>
        <v>Transit District</v>
      </c>
      <c r="AN6" s="338" t="str">
        <f>'A2'!AN6</f>
        <v>State</v>
      </c>
      <c r="AO6" s="373" t="str">
        <f>'A2'!AO6</f>
        <v>Total State and Local</v>
      </c>
      <c r="AP6" s="374" t="str">
        <f>'A2'!AP6</f>
        <v>City</v>
      </c>
      <c r="AQ6" s="375" t="str">
        <f>'A2'!AQ6</f>
        <v>Transit District</v>
      </c>
      <c r="AR6" s="375" t="str">
        <f>'A2'!AR6</f>
        <v>State</v>
      </c>
      <c r="AS6" s="340" t="str">
        <f>'A2'!AS6</f>
        <v>Total State and Local</v>
      </c>
      <c r="AT6" s="376" t="str">
        <f>'A2'!AT6</f>
        <v>City</v>
      </c>
      <c r="AU6" s="375" t="str">
        <f>'A2'!AU6</f>
        <v>Transit District</v>
      </c>
      <c r="AV6" s="375" t="str">
        <f>'A2'!AV6</f>
        <v>State</v>
      </c>
      <c r="AW6" s="341" t="str">
        <f>'A2'!AW6</f>
        <v>Total State and Local</v>
      </c>
    </row>
    <row r="7" spans="1:49" s="3" customFormat="1" hidden="1" x14ac:dyDescent="0.25">
      <c r="A7" s="27">
        <f>'T1'!A7</f>
        <v>1929</v>
      </c>
      <c r="B7" s="184">
        <f>'A2'!B7/'T2'!$B7*100</f>
        <v>5941.4750024174673</v>
      </c>
      <c r="C7" s="16"/>
      <c r="D7" s="190" t="s">
        <v>38</v>
      </c>
      <c r="E7" s="239" t="str">
        <f t="shared" ref="E7" si="0">D7</f>
        <v>na</v>
      </c>
      <c r="F7" s="184">
        <f>'A2'!F7/'T2'!$B7*100</f>
        <v>0</v>
      </c>
      <c r="G7" s="16"/>
      <c r="H7" s="190" t="s">
        <v>38</v>
      </c>
      <c r="I7" s="239" t="str">
        <f t="shared" ref="I7" si="1">H7</f>
        <v>na</v>
      </c>
      <c r="J7" s="184">
        <f>'A2'!J7/'T2'!$B7*100</f>
        <v>0</v>
      </c>
      <c r="K7" s="16"/>
      <c r="L7" s="190" t="s">
        <v>38</v>
      </c>
      <c r="M7" s="239" t="str">
        <f t="shared" ref="M7" si="2">L7</f>
        <v>na</v>
      </c>
      <c r="N7" s="184">
        <f>'A2'!N7/'T2'!$B7*100</f>
        <v>223.75171280887488</v>
      </c>
      <c r="O7" s="16"/>
      <c r="P7" s="190" t="s">
        <v>38</v>
      </c>
      <c r="Q7" s="239" t="str">
        <f t="shared" ref="Q7" si="3">P7</f>
        <v>na</v>
      </c>
      <c r="R7" s="184">
        <f>'A2'!R7/'T2'!$B7*100</f>
        <v>42.554096086356289</v>
      </c>
      <c r="S7" s="16"/>
      <c r="T7" s="190" t="s">
        <v>38</v>
      </c>
      <c r="U7" s="239" t="str">
        <f t="shared" ref="U7" si="4">T7</f>
        <v>na</v>
      </c>
      <c r="V7" s="184">
        <f>'A2'!V7/'T2'!$B7*100</f>
        <v>57.030521458044426</v>
      </c>
      <c r="W7" s="16"/>
      <c r="X7" s="190" t="s">
        <v>38</v>
      </c>
      <c r="Y7" s="239" t="str">
        <f t="shared" ref="Y7" si="5">X7</f>
        <v>na</v>
      </c>
      <c r="Z7" s="177">
        <f t="shared" ref="Z7" si="6">B7+F7+J7+N7+R7+V7</f>
        <v>6264.8113327707433</v>
      </c>
      <c r="AA7" s="186"/>
      <c r="AB7" s="191" t="s">
        <v>38</v>
      </c>
      <c r="AC7" s="241" t="str">
        <f t="shared" ref="AC7" si="7">AB7</f>
        <v>na</v>
      </c>
      <c r="AD7" s="377">
        <f>'A2'!AD7/'T2'!$B7*100</f>
        <v>0</v>
      </c>
      <c r="AE7" s="355"/>
      <c r="AF7" s="378" t="s">
        <v>38</v>
      </c>
      <c r="AG7" s="379" t="str">
        <f t="shared" ref="AG7" si="8">AF7</f>
        <v>na</v>
      </c>
      <c r="AH7" s="377">
        <f>'A2'!AH7/'T2'!$B7*100</f>
        <v>0</v>
      </c>
      <c r="AI7" s="355"/>
      <c r="AJ7" s="378" t="s">
        <v>38</v>
      </c>
      <c r="AK7" s="379" t="str">
        <f t="shared" ref="AK7" si="9">AJ7</f>
        <v>na</v>
      </c>
      <c r="AL7" s="377">
        <f t="shared" ref="AL7" si="10">AP7-AD7-AH7</f>
        <v>0</v>
      </c>
      <c r="AM7" s="355"/>
      <c r="AN7" s="378" t="s">
        <v>38</v>
      </c>
      <c r="AO7" s="379" t="str">
        <f t="shared" ref="AO7" si="11">AN7</f>
        <v>na</v>
      </c>
      <c r="AP7" s="380">
        <f>'A2'!AP7/'T2'!$B7*100</f>
        <v>0</v>
      </c>
      <c r="AQ7" s="381"/>
      <c r="AR7" s="382" t="s">
        <v>38</v>
      </c>
      <c r="AS7" s="383" t="str">
        <f t="shared" ref="AS7" si="12">AR7</f>
        <v>na</v>
      </c>
      <c r="AT7" s="384">
        <f t="shared" ref="AT7" si="13">Z7+AP7</f>
        <v>6264.8113327707433</v>
      </c>
      <c r="AU7" s="381"/>
      <c r="AV7" s="382" t="s">
        <v>38</v>
      </c>
      <c r="AW7" s="385" t="str">
        <f t="shared" ref="AW7" si="14">AV7</f>
        <v>na</v>
      </c>
    </row>
    <row r="8" spans="1:49" s="3" customFormat="1" hidden="1" x14ac:dyDescent="0.25">
      <c r="A8" s="14">
        <f>'T1'!A8</f>
        <v>1930</v>
      </c>
      <c r="B8" s="75">
        <f>'A2'!B8/'T2'!$B8*100</f>
        <v>6786.1778684748597</v>
      </c>
      <c r="C8" s="76"/>
      <c r="D8" s="190" t="s">
        <v>38</v>
      </c>
      <c r="E8" s="240" t="str">
        <f t="shared" ref="E8:E28" si="15">D8</f>
        <v>na</v>
      </c>
      <c r="F8" s="75">
        <f>'A2'!F8/'T2'!$B8*100</f>
        <v>0</v>
      </c>
      <c r="G8" s="76"/>
      <c r="H8" s="190" t="s">
        <v>38</v>
      </c>
      <c r="I8" s="240" t="str">
        <f t="shared" ref="I8:I28" si="16">H8</f>
        <v>na</v>
      </c>
      <c r="J8" s="75">
        <f>'A2'!J8/'T2'!$B8*100</f>
        <v>0</v>
      </c>
      <c r="K8" s="76"/>
      <c r="L8" s="190" t="s">
        <v>38</v>
      </c>
      <c r="M8" s="240" t="str">
        <f t="shared" ref="M8:M28" si="17">L8</f>
        <v>na</v>
      </c>
      <c r="N8" s="75">
        <f>'A2'!N8/'T2'!$B8*100</f>
        <v>288.83506004613673</v>
      </c>
      <c r="O8" s="76"/>
      <c r="P8" s="190" t="s">
        <v>38</v>
      </c>
      <c r="Q8" s="240" t="str">
        <f t="shared" ref="Q8:Q28" si="18">P8</f>
        <v>na</v>
      </c>
      <c r="R8" s="75">
        <f>'A2'!R8/'T2'!$B8*100</f>
        <v>29.748384379406751</v>
      </c>
      <c r="S8" s="76"/>
      <c r="T8" s="190" t="s">
        <v>38</v>
      </c>
      <c r="U8" s="240" t="str">
        <f t="shared" ref="U8:U28" si="19">T8</f>
        <v>na</v>
      </c>
      <c r="V8" s="75">
        <f>'A2'!V8/'T2'!$B8*100</f>
        <v>65.348878933403157</v>
      </c>
      <c r="W8" s="76"/>
      <c r="X8" s="190" t="s">
        <v>38</v>
      </c>
      <c r="Y8" s="240" t="str">
        <f t="shared" ref="Y8:Y28" si="20">X8</f>
        <v>na</v>
      </c>
      <c r="Z8" s="178">
        <f t="shared" ref="Z8:Z28" si="21">B8+F8+J8+N8+R8+V8</f>
        <v>7170.1101918338072</v>
      </c>
      <c r="AA8" s="187"/>
      <c r="AB8" s="191" t="s">
        <v>38</v>
      </c>
      <c r="AC8" s="242" t="str">
        <f t="shared" ref="AC8:AC28" si="22">AB8</f>
        <v>na</v>
      </c>
      <c r="AD8" s="386">
        <f>'A2'!AD8/'T2'!$B8*100</f>
        <v>0</v>
      </c>
      <c r="AE8" s="78"/>
      <c r="AF8" s="378" t="s">
        <v>38</v>
      </c>
      <c r="AG8" s="387" t="str">
        <f t="shared" ref="AG8:AG28" si="23">AF8</f>
        <v>na</v>
      </c>
      <c r="AH8" s="386">
        <f>'A2'!AH8/'T2'!$B8*100</f>
        <v>0</v>
      </c>
      <c r="AI8" s="78"/>
      <c r="AJ8" s="378" t="s">
        <v>38</v>
      </c>
      <c r="AK8" s="387" t="str">
        <f t="shared" ref="AK8:AK28" si="24">AJ8</f>
        <v>na</v>
      </c>
      <c r="AL8" s="386">
        <f t="shared" ref="AL8:AL28" si="25">AP8-AD8-AH8</f>
        <v>0</v>
      </c>
      <c r="AM8" s="78"/>
      <c r="AN8" s="378" t="s">
        <v>38</v>
      </c>
      <c r="AO8" s="387" t="str">
        <f t="shared" ref="AO8:AO28" si="26">AN8</f>
        <v>na</v>
      </c>
      <c r="AP8" s="388">
        <f>'A2'!AP8/'T2'!$B8*100</f>
        <v>0</v>
      </c>
      <c r="AQ8" s="389"/>
      <c r="AR8" s="382" t="s">
        <v>38</v>
      </c>
      <c r="AS8" s="390" t="str">
        <f t="shared" ref="AS8:AS28" si="27">AR8</f>
        <v>na</v>
      </c>
      <c r="AT8" s="391">
        <f t="shared" ref="AT8:AT28" si="28">Z8+AP8</f>
        <v>7170.1101918338072</v>
      </c>
      <c r="AU8" s="389"/>
      <c r="AV8" s="382" t="s">
        <v>38</v>
      </c>
      <c r="AW8" s="385" t="str">
        <f t="shared" ref="AW8:AW28" si="29">AV8</f>
        <v>na</v>
      </c>
    </row>
    <row r="9" spans="1:49" s="3" customFormat="1" hidden="1" x14ac:dyDescent="0.25">
      <c r="A9" s="14">
        <f>'T1'!A9</f>
        <v>1931</v>
      </c>
      <c r="B9" s="75">
        <f>'A2'!B9/'T2'!$B9*100</f>
        <v>7333.583906564596</v>
      </c>
      <c r="C9" s="76"/>
      <c r="D9" s="190" t="s">
        <v>38</v>
      </c>
      <c r="E9" s="240" t="str">
        <f t="shared" si="15"/>
        <v>na</v>
      </c>
      <c r="F9" s="75">
        <f>'A2'!F9/'T2'!$B9*100</f>
        <v>0</v>
      </c>
      <c r="G9" s="76"/>
      <c r="H9" s="190" t="s">
        <v>38</v>
      </c>
      <c r="I9" s="240" t="str">
        <f t="shared" si="16"/>
        <v>na</v>
      </c>
      <c r="J9" s="75">
        <f>'A2'!J9/'T2'!$B9*100</f>
        <v>0</v>
      </c>
      <c r="K9" s="76"/>
      <c r="L9" s="190" t="s">
        <v>38</v>
      </c>
      <c r="M9" s="240" t="str">
        <f t="shared" si="17"/>
        <v>na</v>
      </c>
      <c r="N9" s="75">
        <f>'A2'!N9/'T2'!$B9*100</f>
        <v>197.41005871678647</v>
      </c>
      <c r="O9" s="76"/>
      <c r="P9" s="190" t="s">
        <v>38</v>
      </c>
      <c r="Q9" s="240" t="str">
        <f t="shared" si="18"/>
        <v>na</v>
      </c>
      <c r="R9" s="75">
        <f>'A2'!R9/'T2'!$B9*100</f>
        <v>28.5683657206093</v>
      </c>
      <c r="S9" s="76"/>
      <c r="T9" s="190" t="s">
        <v>38</v>
      </c>
      <c r="U9" s="240" t="str">
        <f t="shared" si="19"/>
        <v>na</v>
      </c>
      <c r="V9" s="75">
        <f>'A2'!V9/'T2'!$B9*100</f>
        <v>83.81551942062309</v>
      </c>
      <c r="W9" s="76"/>
      <c r="X9" s="190" t="s">
        <v>38</v>
      </c>
      <c r="Y9" s="240" t="str">
        <f t="shared" si="20"/>
        <v>na</v>
      </c>
      <c r="Z9" s="178">
        <f t="shared" si="21"/>
        <v>7643.3778504226148</v>
      </c>
      <c r="AA9" s="187"/>
      <c r="AB9" s="191" t="s">
        <v>38</v>
      </c>
      <c r="AC9" s="242" t="str">
        <f t="shared" si="22"/>
        <v>na</v>
      </c>
      <c r="AD9" s="386">
        <f>'A2'!AD9/'T2'!$B9*100</f>
        <v>0</v>
      </c>
      <c r="AE9" s="78"/>
      <c r="AF9" s="378" t="s">
        <v>38</v>
      </c>
      <c r="AG9" s="387" t="str">
        <f t="shared" si="23"/>
        <v>na</v>
      </c>
      <c r="AH9" s="386">
        <f>'A2'!AH9/'T2'!$B9*100</f>
        <v>0</v>
      </c>
      <c r="AI9" s="78"/>
      <c r="AJ9" s="378" t="s">
        <v>38</v>
      </c>
      <c r="AK9" s="387" t="str">
        <f t="shared" si="24"/>
        <v>na</v>
      </c>
      <c r="AL9" s="386">
        <f t="shared" si="25"/>
        <v>0</v>
      </c>
      <c r="AM9" s="78"/>
      <c r="AN9" s="378" t="s">
        <v>38</v>
      </c>
      <c r="AO9" s="387" t="str">
        <f t="shared" si="26"/>
        <v>na</v>
      </c>
      <c r="AP9" s="388">
        <f>'A2'!AP9/'T2'!$B9*100</f>
        <v>0</v>
      </c>
      <c r="AQ9" s="389"/>
      <c r="AR9" s="382" t="s">
        <v>38</v>
      </c>
      <c r="AS9" s="390" t="str">
        <f t="shared" si="27"/>
        <v>na</v>
      </c>
      <c r="AT9" s="391">
        <f t="shared" si="28"/>
        <v>7643.3778504226148</v>
      </c>
      <c r="AU9" s="389"/>
      <c r="AV9" s="382" t="s">
        <v>38</v>
      </c>
      <c r="AW9" s="385" t="str">
        <f t="shared" si="29"/>
        <v>na</v>
      </c>
    </row>
    <row r="10" spans="1:49" s="3" customFormat="1" hidden="1" x14ac:dyDescent="0.25">
      <c r="A10" s="14">
        <f>'T1'!A10</f>
        <v>1932</v>
      </c>
      <c r="B10" s="75">
        <f>'A2'!B10/'T2'!$B10*100</f>
        <v>7680.1256362944796</v>
      </c>
      <c r="C10" s="76"/>
      <c r="D10" s="190" t="s">
        <v>38</v>
      </c>
      <c r="E10" s="240" t="str">
        <f t="shared" si="15"/>
        <v>na</v>
      </c>
      <c r="F10" s="75">
        <f>'A2'!F10/'T2'!$B10*100</f>
        <v>0</v>
      </c>
      <c r="G10" s="76"/>
      <c r="H10" s="190" t="s">
        <v>38</v>
      </c>
      <c r="I10" s="240" t="str">
        <f t="shared" si="16"/>
        <v>na</v>
      </c>
      <c r="J10" s="75">
        <f>'A2'!J10/'T2'!$B10*100</f>
        <v>0</v>
      </c>
      <c r="K10" s="76"/>
      <c r="L10" s="190" t="s">
        <v>38</v>
      </c>
      <c r="M10" s="240" t="str">
        <f t="shared" si="17"/>
        <v>na</v>
      </c>
      <c r="N10" s="75">
        <f>'A2'!N10/'T2'!$B10*100</f>
        <v>279.70978440376712</v>
      </c>
      <c r="O10" s="76"/>
      <c r="P10" s="190" t="s">
        <v>38</v>
      </c>
      <c r="Q10" s="240" t="str">
        <f t="shared" si="18"/>
        <v>na</v>
      </c>
      <c r="R10" s="75">
        <f>'A2'!R10/'T2'!$B10*100</f>
        <v>18.258479344790178</v>
      </c>
      <c r="S10" s="76"/>
      <c r="T10" s="190" t="s">
        <v>38</v>
      </c>
      <c r="U10" s="240" t="str">
        <f t="shared" si="19"/>
        <v>na</v>
      </c>
      <c r="V10" s="75">
        <f>'A2'!V10/'T2'!$B10*100</f>
        <v>98.508681280387762</v>
      </c>
      <c r="W10" s="76"/>
      <c r="X10" s="190" t="s">
        <v>38</v>
      </c>
      <c r="Y10" s="240" t="str">
        <f t="shared" si="20"/>
        <v>na</v>
      </c>
      <c r="Z10" s="178">
        <f t="shared" si="21"/>
        <v>8076.6025813234246</v>
      </c>
      <c r="AA10" s="187"/>
      <c r="AB10" s="191" t="s">
        <v>38</v>
      </c>
      <c r="AC10" s="242" t="str">
        <f t="shared" si="22"/>
        <v>na</v>
      </c>
      <c r="AD10" s="386">
        <f>'A2'!AD10/'T2'!$B10*100</f>
        <v>0</v>
      </c>
      <c r="AE10" s="78"/>
      <c r="AF10" s="378" t="s">
        <v>38</v>
      </c>
      <c r="AG10" s="387" t="str">
        <f t="shared" si="23"/>
        <v>na</v>
      </c>
      <c r="AH10" s="386">
        <f>'A2'!AH10/'T2'!$B10*100</f>
        <v>0</v>
      </c>
      <c r="AI10" s="78"/>
      <c r="AJ10" s="378" t="s">
        <v>38</v>
      </c>
      <c r="AK10" s="387" t="str">
        <f t="shared" si="24"/>
        <v>na</v>
      </c>
      <c r="AL10" s="386">
        <f t="shared" si="25"/>
        <v>0</v>
      </c>
      <c r="AM10" s="78"/>
      <c r="AN10" s="378" t="s">
        <v>38</v>
      </c>
      <c r="AO10" s="387" t="str">
        <f t="shared" si="26"/>
        <v>na</v>
      </c>
      <c r="AP10" s="388">
        <f>'A2'!AP10/'T2'!$B10*100</f>
        <v>0</v>
      </c>
      <c r="AQ10" s="389"/>
      <c r="AR10" s="382" t="s">
        <v>38</v>
      </c>
      <c r="AS10" s="390" t="str">
        <f t="shared" si="27"/>
        <v>na</v>
      </c>
      <c r="AT10" s="391">
        <f t="shared" si="28"/>
        <v>8076.6025813234246</v>
      </c>
      <c r="AU10" s="389"/>
      <c r="AV10" s="382" t="s">
        <v>38</v>
      </c>
      <c r="AW10" s="385" t="str">
        <f t="shared" si="29"/>
        <v>na</v>
      </c>
    </row>
    <row r="11" spans="1:49" s="3" customFormat="1" hidden="1" x14ac:dyDescent="0.25">
      <c r="A11" s="14">
        <f>'T1'!A11</f>
        <v>1933</v>
      </c>
      <c r="B11" s="75">
        <f>'A2'!B11/'T2'!$B11*100</f>
        <v>7507.2956639388312</v>
      </c>
      <c r="C11" s="76"/>
      <c r="D11" s="190" t="s">
        <v>38</v>
      </c>
      <c r="E11" s="240" t="str">
        <f t="shared" si="15"/>
        <v>na</v>
      </c>
      <c r="F11" s="75">
        <f>'A2'!F11/'T2'!$B11*100</f>
        <v>0</v>
      </c>
      <c r="G11" s="76"/>
      <c r="H11" s="190" t="s">
        <v>38</v>
      </c>
      <c r="I11" s="240" t="str">
        <f t="shared" si="16"/>
        <v>na</v>
      </c>
      <c r="J11" s="75">
        <f>'A2'!J11/'T2'!$B11*100</f>
        <v>0</v>
      </c>
      <c r="K11" s="76"/>
      <c r="L11" s="190" t="s">
        <v>38</v>
      </c>
      <c r="M11" s="240" t="str">
        <f t="shared" si="17"/>
        <v>na</v>
      </c>
      <c r="N11" s="75">
        <f>'A2'!N11/'T2'!$B11*100</f>
        <v>154.04342817810729</v>
      </c>
      <c r="O11" s="76"/>
      <c r="P11" s="190" t="s">
        <v>38</v>
      </c>
      <c r="Q11" s="240" t="str">
        <f t="shared" si="18"/>
        <v>na</v>
      </c>
      <c r="R11" s="75">
        <f>'A2'!R11/'T2'!$B11*100</f>
        <v>9.9067554757153165</v>
      </c>
      <c r="S11" s="76"/>
      <c r="T11" s="190" t="s">
        <v>38</v>
      </c>
      <c r="U11" s="240" t="str">
        <f t="shared" si="19"/>
        <v>na</v>
      </c>
      <c r="V11" s="75">
        <f>'A2'!V11/'T2'!$B11*100</f>
        <v>151.93174507376679</v>
      </c>
      <c r="W11" s="76"/>
      <c r="X11" s="190" t="s">
        <v>38</v>
      </c>
      <c r="Y11" s="240" t="str">
        <f t="shared" si="20"/>
        <v>na</v>
      </c>
      <c r="Z11" s="178">
        <f t="shared" si="21"/>
        <v>7823.1775926664213</v>
      </c>
      <c r="AA11" s="187"/>
      <c r="AB11" s="191" t="s">
        <v>38</v>
      </c>
      <c r="AC11" s="242" t="str">
        <f t="shared" si="22"/>
        <v>na</v>
      </c>
      <c r="AD11" s="386">
        <f>'A2'!AD11/'T2'!$B11*100</f>
        <v>0</v>
      </c>
      <c r="AE11" s="78"/>
      <c r="AF11" s="378" t="s">
        <v>38</v>
      </c>
      <c r="AG11" s="387" t="str">
        <f t="shared" si="23"/>
        <v>na</v>
      </c>
      <c r="AH11" s="386">
        <f>'A2'!AH11/'T2'!$B11*100</f>
        <v>0</v>
      </c>
      <c r="AI11" s="78"/>
      <c r="AJ11" s="378" t="s">
        <v>38</v>
      </c>
      <c r="AK11" s="387" t="str">
        <f t="shared" si="24"/>
        <v>na</v>
      </c>
      <c r="AL11" s="386">
        <f t="shared" si="25"/>
        <v>0</v>
      </c>
      <c r="AM11" s="78"/>
      <c r="AN11" s="378" t="s">
        <v>38</v>
      </c>
      <c r="AO11" s="387" t="str">
        <f t="shared" si="26"/>
        <v>na</v>
      </c>
      <c r="AP11" s="388">
        <f>'A2'!AP11/'T2'!$B11*100</f>
        <v>0</v>
      </c>
      <c r="AQ11" s="389"/>
      <c r="AR11" s="382" t="s">
        <v>38</v>
      </c>
      <c r="AS11" s="390" t="str">
        <f t="shared" si="27"/>
        <v>na</v>
      </c>
      <c r="AT11" s="391">
        <f t="shared" si="28"/>
        <v>7823.1775926664213</v>
      </c>
      <c r="AU11" s="389"/>
      <c r="AV11" s="382" t="s">
        <v>38</v>
      </c>
      <c r="AW11" s="385" t="str">
        <f t="shared" si="29"/>
        <v>na</v>
      </c>
    </row>
    <row r="12" spans="1:49" s="3" customFormat="1" hidden="1" x14ac:dyDescent="0.25">
      <c r="A12" s="14">
        <f>'T1'!A12</f>
        <v>1934</v>
      </c>
      <c r="B12" s="75">
        <f>'A2'!B12/'T2'!$B12*100</f>
        <v>8055.0226406478132</v>
      </c>
      <c r="C12" s="76"/>
      <c r="D12" s="190" t="s">
        <v>38</v>
      </c>
      <c r="E12" s="240" t="str">
        <f t="shared" si="15"/>
        <v>na</v>
      </c>
      <c r="F12" s="75">
        <f>'A2'!F12/'T2'!$B12*100</f>
        <v>0</v>
      </c>
      <c r="G12" s="76"/>
      <c r="H12" s="190" t="s">
        <v>38</v>
      </c>
      <c r="I12" s="240" t="str">
        <f t="shared" si="16"/>
        <v>na</v>
      </c>
      <c r="J12" s="75">
        <f>'A2'!J12/'T2'!$B12*100</f>
        <v>0</v>
      </c>
      <c r="K12" s="76"/>
      <c r="L12" s="190" t="s">
        <v>38</v>
      </c>
      <c r="M12" s="240" t="str">
        <f t="shared" si="17"/>
        <v>na</v>
      </c>
      <c r="N12" s="75">
        <f>'A2'!N12/'T2'!$B12*100</f>
        <v>165.08924660238114</v>
      </c>
      <c r="O12" s="76"/>
      <c r="P12" s="190" t="s">
        <v>38</v>
      </c>
      <c r="Q12" s="240" t="str">
        <f t="shared" si="18"/>
        <v>na</v>
      </c>
      <c r="R12" s="75">
        <f>'A2'!R12/'T2'!$B12*100</f>
        <v>7.771257140365484</v>
      </c>
      <c r="S12" s="76"/>
      <c r="T12" s="190" t="s">
        <v>38</v>
      </c>
      <c r="U12" s="240" t="str">
        <f t="shared" si="19"/>
        <v>na</v>
      </c>
      <c r="V12" s="75">
        <f>'A2'!V12/'T2'!$B12*100</f>
        <v>213.60473392432081</v>
      </c>
      <c r="W12" s="76"/>
      <c r="X12" s="190" t="s">
        <v>38</v>
      </c>
      <c r="Y12" s="240" t="str">
        <f t="shared" si="20"/>
        <v>na</v>
      </c>
      <c r="Z12" s="178">
        <f t="shared" si="21"/>
        <v>8441.4878783148815</v>
      </c>
      <c r="AA12" s="187"/>
      <c r="AB12" s="191" t="s">
        <v>38</v>
      </c>
      <c r="AC12" s="242" t="str">
        <f t="shared" si="22"/>
        <v>na</v>
      </c>
      <c r="AD12" s="386">
        <f>'A2'!AD12/'T2'!$B12*100</f>
        <v>0</v>
      </c>
      <c r="AE12" s="78"/>
      <c r="AF12" s="378" t="s">
        <v>38</v>
      </c>
      <c r="AG12" s="387" t="str">
        <f t="shared" si="23"/>
        <v>na</v>
      </c>
      <c r="AH12" s="386">
        <f>'A2'!AH12/'T2'!$B12*100</f>
        <v>0</v>
      </c>
      <c r="AI12" s="78"/>
      <c r="AJ12" s="378" t="s">
        <v>38</v>
      </c>
      <c r="AK12" s="387" t="str">
        <f t="shared" si="24"/>
        <v>na</v>
      </c>
      <c r="AL12" s="386">
        <f t="shared" si="25"/>
        <v>0</v>
      </c>
      <c r="AM12" s="78"/>
      <c r="AN12" s="378" t="s">
        <v>38</v>
      </c>
      <c r="AO12" s="387" t="str">
        <f t="shared" si="26"/>
        <v>na</v>
      </c>
      <c r="AP12" s="388">
        <f>'A2'!AP12/'T2'!$B12*100</f>
        <v>0</v>
      </c>
      <c r="AQ12" s="389"/>
      <c r="AR12" s="382" t="s">
        <v>38</v>
      </c>
      <c r="AS12" s="390" t="str">
        <f t="shared" si="27"/>
        <v>na</v>
      </c>
      <c r="AT12" s="391">
        <f t="shared" si="28"/>
        <v>8441.4878783148815</v>
      </c>
      <c r="AU12" s="389"/>
      <c r="AV12" s="382" t="s">
        <v>38</v>
      </c>
      <c r="AW12" s="385" t="str">
        <f t="shared" si="29"/>
        <v>na</v>
      </c>
    </row>
    <row r="13" spans="1:49" s="3" customFormat="1" hidden="1" x14ac:dyDescent="0.25">
      <c r="A13" s="14">
        <f>'T1'!A13</f>
        <v>1935</v>
      </c>
      <c r="B13" s="75">
        <f>'A2'!B13/'T2'!$B13*100</f>
        <v>7915.21569357712</v>
      </c>
      <c r="C13" s="76"/>
      <c r="D13" s="190" t="s">
        <v>38</v>
      </c>
      <c r="E13" s="240" t="str">
        <f t="shared" si="15"/>
        <v>na</v>
      </c>
      <c r="F13" s="75">
        <f>'A2'!F13/'T2'!$B13*100</f>
        <v>452.11461222445655</v>
      </c>
      <c r="G13" s="76"/>
      <c r="H13" s="190" t="s">
        <v>38</v>
      </c>
      <c r="I13" s="240" t="str">
        <f t="shared" si="16"/>
        <v>na</v>
      </c>
      <c r="J13" s="75">
        <f>'A2'!J13/'T2'!$B13*100</f>
        <v>0</v>
      </c>
      <c r="K13" s="76"/>
      <c r="L13" s="190" t="s">
        <v>38</v>
      </c>
      <c r="M13" s="240" t="str">
        <f t="shared" si="17"/>
        <v>na</v>
      </c>
      <c r="N13" s="75">
        <f>'A2'!N13/'T2'!$B13*100</f>
        <v>229.13264897068601</v>
      </c>
      <c r="O13" s="76"/>
      <c r="P13" s="190" t="s">
        <v>38</v>
      </c>
      <c r="Q13" s="240" t="str">
        <f t="shared" si="18"/>
        <v>na</v>
      </c>
      <c r="R13" s="75">
        <f>'A2'!R13/'T2'!$B13*100</f>
        <v>8.5340315779499694</v>
      </c>
      <c r="S13" s="76"/>
      <c r="T13" s="190" t="s">
        <v>38</v>
      </c>
      <c r="U13" s="240" t="str">
        <f t="shared" si="19"/>
        <v>na</v>
      </c>
      <c r="V13" s="75">
        <f>'A2'!V13/'T2'!$B13*100</f>
        <v>203.41691927338624</v>
      </c>
      <c r="W13" s="76"/>
      <c r="X13" s="190" t="s">
        <v>38</v>
      </c>
      <c r="Y13" s="240" t="str">
        <f t="shared" si="20"/>
        <v>na</v>
      </c>
      <c r="Z13" s="178">
        <f t="shared" si="21"/>
        <v>8808.4139056235999</v>
      </c>
      <c r="AA13" s="187"/>
      <c r="AB13" s="191" t="s">
        <v>38</v>
      </c>
      <c r="AC13" s="242" t="str">
        <f t="shared" si="22"/>
        <v>na</v>
      </c>
      <c r="AD13" s="386">
        <f>'A2'!AD13/'T2'!$B13*100</f>
        <v>0</v>
      </c>
      <c r="AE13" s="78"/>
      <c r="AF13" s="378" t="s">
        <v>38</v>
      </c>
      <c r="AG13" s="387" t="str">
        <f t="shared" si="23"/>
        <v>na</v>
      </c>
      <c r="AH13" s="386">
        <f>'A2'!AH13/'T2'!$B13*100</f>
        <v>0</v>
      </c>
      <c r="AI13" s="78"/>
      <c r="AJ13" s="378" t="s">
        <v>38</v>
      </c>
      <c r="AK13" s="387" t="str">
        <f t="shared" si="24"/>
        <v>na</v>
      </c>
      <c r="AL13" s="386">
        <f t="shared" si="25"/>
        <v>0</v>
      </c>
      <c r="AM13" s="78"/>
      <c r="AN13" s="378" t="s">
        <v>38</v>
      </c>
      <c r="AO13" s="387" t="str">
        <f t="shared" si="26"/>
        <v>na</v>
      </c>
      <c r="AP13" s="388">
        <f>'A2'!AP13/'T2'!$B13*100</f>
        <v>0</v>
      </c>
      <c r="AQ13" s="389"/>
      <c r="AR13" s="382" t="s">
        <v>38</v>
      </c>
      <c r="AS13" s="390" t="str">
        <f t="shared" si="27"/>
        <v>na</v>
      </c>
      <c r="AT13" s="391">
        <f t="shared" si="28"/>
        <v>8808.4139056235999</v>
      </c>
      <c r="AU13" s="389"/>
      <c r="AV13" s="382" t="s">
        <v>38</v>
      </c>
      <c r="AW13" s="385" t="str">
        <f t="shared" si="29"/>
        <v>na</v>
      </c>
    </row>
    <row r="14" spans="1:49" s="3" customFormat="1" hidden="1" x14ac:dyDescent="0.25">
      <c r="A14" s="14">
        <f>'T1'!A14</f>
        <v>1936</v>
      </c>
      <c r="B14" s="75">
        <f>'A2'!B14/'T2'!$B14*100</f>
        <v>7639.1876877989744</v>
      </c>
      <c r="C14" s="76"/>
      <c r="D14" s="190" t="s">
        <v>38</v>
      </c>
      <c r="E14" s="240" t="str">
        <f t="shared" si="15"/>
        <v>na</v>
      </c>
      <c r="F14" s="75">
        <f>'A2'!F14/'T2'!$B14*100</f>
        <v>733.966268775598</v>
      </c>
      <c r="G14" s="76"/>
      <c r="H14" s="190" t="s">
        <v>38</v>
      </c>
      <c r="I14" s="240" t="str">
        <f t="shared" si="16"/>
        <v>na</v>
      </c>
      <c r="J14" s="75">
        <f>'A2'!J14/'T2'!$B14*100</f>
        <v>0</v>
      </c>
      <c r="K14" s="76"/>
      <c r="L14" s="190" t="s">
        <v>38</v>
      </c>
      <c r="M14" s="240" t="str">
        <f t="shared" si="17"/>
        <v>na</v>
      </c>
      <c r="N14" s="75">
        <f>'A2'!N14/'T2'!$B14*100</f>
        <v>239.83708146905713</v>
      </c>
      <c r="O14" s="76"/>
      <c r="P14" s="190" t="s">
        <v>38</v>
      </c>
      <c r="Q14" s="240" t="str">
        <f t="shared" si="18"/>
        <v>na</v>
      </c>
      <c r="R14" s="75">
        <f>'A2'!R14/'T2'!$B14*100</f>
        <v>17.931396849037213</v>
      </c>
      <c r="S14" s="76"/>
      <c r="T14" s="190" t="s">
        <v>38</v>
      </c>
      <c r="U14" s="240" t="str">
        <f t="shared" si="19"/>
        <v>na</v>
      </c>
      <c r="V14" s="75">
        <f>'A2'!V14/'T2'!$B14*100</f>
        <v>210.79515057488311</v>
      </c>
      <c r="W14" s="76"/>
      <c r="X14" s="190" t="s">
        <v>38</v>
      </c>
      <c r="Y14" s="240" t="str">
        <f t="shared" si="20"/>
        <v>na</v>
      </c>
      <c r="Z14" s="178">
        <f t="shared" si="21"/>
        <v>8841.7175854675479</v>
      </c>
      <c r="AA14" s="187"/>
      <c r="AB14" s="191" t="s">
        <v>38</v>
      </c>
      <c r="AC14" s="242" t="str">
        <f t="shared" si="22"/>
        <v>na</v>
      </c>
      <c r="AD14" s="386">
        <f>'A2'!AD14/'T2'!$B14*100</f>
        <v>0</v>
      </c>
      <c r="AE14" s="78"/>
      <c r="AF14" s="378" t="s">
        <v>38</v>
      </c>
      <c r="AG14" s="387" t="str">
        <f t="shared" si="23"/>
        <v>na</v>
      </c>
      <c r="AH14" s="386">
        <f>'A2'!AH14/'T2'!$B14*100</f>
        <v>0</v>
      </c>
      <c r="AI14" s="78"/>
      <c r="AJ14" s="378" t="s">
        <v>38</v>
      </c>
      <c r="AK14" s="387" t="str">
        <f t="shared" si="24"/>
        <v>na</v>
      </c>
      <c r="AL14" s="386">
        <f t="shared" si="25"/>
        <v>0</v>
      </c>
      <c r="AM14" s="78"/>
      <c r="AN14" s="378" t="s">
        <v>38</v>
      </c>
      <c r="AO14" s="387" t="str">
        <f t="shared" si="26"/>
        <v>na</v>
      </c>
      <c r="AP14" s="388">
        <f>'A2'!AP14/'T2'!$B14*100</f>
        <v>0</v>
      </c>
      <c r="AQ14" s="389"/>
      <c r="AR14" s="382" t="s">
        <v>38</v>
      </c>
      <c r="AS14" s="390" t="str">
        <f t="shared" si="27"/>
        <v>na</v>
      </c>
      <c r="AT14" s="391">
        <f t="shared" si="28"/>
        <v>8841.7175854675479</v>
      </c>
      <c r="AU14" s="389"/>
      <c r="AV14" s="382" t="s">
        <v>38</v>
      </c>
      <c r="AW14" s="385" t="str">
        <f t="shared" si="29"/>
        <v>na</v>
      </c>
    </row>
    <row r="15" spans="1:49" s="3" customFormat="1" hidden="1" x14ac:dyDescent="0.25">
      <c r="A15" s="14">
        <f>'T1'!A15</f>
        <v>1937</v>
      </c>
      <c r="B15" s="75">
        <f>'A2'!B15/'T2'!$B15*100</f>
        <v>7735.680527307265</v>
      </c>
      <c r="C15" s="76"/>
      <c r="D15" s="190" t="s">
        <v>38</v>
      </c>
      <c r="E15" s="240" t="str">
        <f t="shared" si="15"/>
        <v>na</v>
      </c>
      <c r="F15" s="75">
        <f>'A2'!F15/'T2'!$B15*100</f>
        <v>751.23766806128083</v>
      </c>
      <c r="G15" s="76"/>
      <c r="H15" s="190" t="s">
        <v>38</v>
      </c>
      <c r="I15" s="240" t="str">
        <f t="shared" si="16"/>
        <v>na</v>
      </c>
      <c r="J15" s="75">
        <f>'A2'!J15/'T2'!$B15*100</f>
        <v>0</v>
      </c>
      <c r="K15" s="76"/>
      <c r="L15" s="190" t="s">
        <v>38</v>
      </c>
      <c r="M15" s="240" t="str">
        <f t="shared" si="17"/>
        <v>na</v>
      </c>
      <c r="N15" s="75">
        <f>'A2'!N15/'T2'!$B15*100</f>
        <v>294.00173868262891</v>
      </c>
      <c r="O15" s="76"/>
      <c r="P15" s="190" t="s">
        <v>38</v>
      </c>
      <c r="Q15" s="240" t="str">
        <f t="shared" si="18"/>
        <v>na</v>
      </c>
      <c r="R15" s="75">
        <f>'A2'!R15/'T2'!$B15*100</f>
        <v>15.623780157066196</v>
      </c>
      <c r="S15" s="76"/>
      <c r="T15" s="190" t="s">
        <v>38</v>
      </c>
      <c r="U15" s="240" t="str">
        <f t="shared" si="19"/>
        <v>na</v>
      </c>
      <c r="V15" s="75">
        <f>'A2'!V15/'T2'!$B15*100</f>
        <v>131.92226383495972</v>
      </c>
      <c r="W15" s="76"/>
      <c r="X15" s="190" t="s">
        <v>38</v>
      </c>
      <c r="Y15" s="240" t="str">
        <f t="shared" si="20"/>
        <v>na</v>
      </c>
      <c r="Z15" s="178">
        <f t="shared" si="21"/>
        <v>8928.4659780432012</v>
      </c>
      <c r="AA15" s="187"/>
      <c r="AB15" s="191" t="s">
        <v>38</v>
      </c>
      <c r="AC15" s="242" t="str">
        <f t="shared" si="22"/>
        <v>na</v>
      </c>
      <c r="AD15" s="386">
        <f>'A2'!AD15/'T2'!$B15*100</f>
        <v>0</v>
      </c>
      <c r="AE15" s="78"/>
      <c r="AF15" s="378" t="s">
        <v>38</v>
      </c>
      <c r="AG15" s="387" t="str">
        <f t="shared" si="23"/>
        <v>na</v>
      </c>
      <c r="AH15" s="386">
        <f>'A2'!AH15/'T2'!$B15*100</f>
        <v>0</v>
      </c>
      <c r="AI15" s="78"/>
      <c r="AJ15" s="378" t="s">
        <v>38</v>
      </c>
      <c r="AK15" s="387" t="str">
        <f t="shared" si="24"/>
        <v>na</v>
      </c>
      <c r="AL15" s="386">
        <f t="shared" si="25"/>
        <v>0</v>
      </c>
      <c r="AM15" s="78"/>
      <c r="AN15" s="378" t="s">
        <v>38</v>
      </c>
      <c r="AO15" s="387" t="str">
        <f t="shared" si="26"/>
        <v>na</v>
      </c>
      <c r="AP15" s="388">
        <f>'A2'!AP15/'T2'!$B15*100</f>
        <v>0</v>
      </c>
      <c r="AQ15" s="389"/>
      <c r="AR15" s="382" t="s">
        <v>38</v>
      </c>
      <c r="AS15" s="390" t="str">
        <f t="shared" si="27"/>
        <v>na</v>
      </c>
      <c r="AT15" s="391">
        <f t="shared" si="28"/>
        <v>8928.4659780432012</v>
      </c>
      <c r="AU15" s="389"/>
      <c r="AV15" s="382" t="s">
        <v>38</v>
      </c>
      <c r="AW15" s="385" t="str">
        <f t="shared" si="29"/>
        <v>na</v>
      </c>
    </row>
    <row r="16" spans="1:49" s="3" customFormat="1" hidden="1" x14ac:dyDescent="0.25">
      <c r="A16" s="14">
        <f>'T1'!A16</f>
        <v>1938</v>
      </c>
      <c r="B16" s="75">
        <f>'A2'!B16/'T2'!$B16*100</f>
        <v>7695.2920699624456</v>
      </c>
      <c r="C16" s="76"/>
      <c r="D16" s="190" t="s">
        <v>38</v>
      </c>
      <c r="E16" s="240" t="str">
        <f t="shared" si="15"/>
        <v>na</v>
      </c>
      <c r="F16" s="75">
        <f>'A2'!F16/'T2'!$B16*100</f>
        <v>751.69737018467458</v>
      </c>
      <c r="G16" s="76"/>
      <c r="H16" s="190" t="s">
        <v>38</v>
      </c>
      <c r="I16" s="240" t="str">
        <f t="shared" si="16"/>
        <v>na</v>
      </c>
      <c r="J16" s="75">
        <f>'A2'!J16/'T2'!$B16*100</f>
        <v>0</v>
      </c>
      <c r="K16" s="76"/>
      <c r="L16" s="190" t="s">
        <v>38</v>
      </c>
      <c r="M16" s="240" t="str">
        <f t="shared" si="17"/>
        <v>na</v>
      </c>
      <c r="N16" s="75">
        <f>'A2'!N16/'T2'!$B16*100</f>
        <v>328.33086837921491</v>
      </c>
      <c r="O16" s="76"/>
      <c r="P16" s="190" t="s">
        <v>38</v>
      </c>
      <c r="Q16" s="240" t="str">
        <f t="shared" si="18"/>
        <v>na</v>
      </c>
      <c r="R16" s="75">
        <f>'A2'!R16/'T2'!$B16*100</f>
        <v>13.970267257970676</v>
      </c>
      <c r="S16" s="76"/>
      <c r="T16" s="190" t="s">
        <v>38</v>
      </c>
      <c r="U16" s="240" t="str">
        <f t="shared" si="19"/>
        <v>na</v>
      </c>
      <c r="V16" s="75">
        <f>'A2'!V16/'T2'!$B16*100</f>
        <v>210.67356847768201</v>
      </c>
      <c r="W16" s="76"/>
      <c r="X16" s="190" t="s">
        <v>38</v>
      </c>
      <c r="Y16" s="240" t="str">
        <f t="shared" si="20"/>
        <v>na</v>
      </c>
      <c r="Z16" s="178">
        <f t="shared" si="21"/>
        <v>8999.9641442619886</v>
      </c>
      <c r="AA16" s="187"/>
      <c r="AB16" s="191" t="s">
        <v>38</v>
      </c>
      <c r="AC16" s="242" t="str">
        <f t="shared" si="22"/>
        <v>na</v>
      </c>
      <c r="AD16" s="386">
        <f>'A2'!AD16/'T2'!$B16*100</f>
        <v>0</v>
      </c>
      <c r="AE16" s="78"/>
      <c r="AF16" s="378" t="s">
        <v>38</v>
      </c>
      <c r="AG16" s="387" t="str">
        <f t="shared" si="23"/>
        <v>na</v>
      </c>
      <c r="AH16" s="386">
        <f>'A2'!AH16/'T2'!$B16*100</f>
        <v>0</v>
      </c>
      <c r="AI16" s="78"/>
      <c r="AJ16" s="378" t="s">
        <v>38</v>
      </c>
      <c r="AK16" s="387" t="str">
        <f t="shared" si="24"/>
        <v>na</v>
      </c>
      <c r="AL16" s="386">
        <f t="shared" si="25"/>
        <v>0</v>
      </c>
      <c r="AM16" s="78"/>
      <c r="AN16" s="378" t="s">
        <v>38</v>
      </c>
      <c r="AO16" s="387" t="str">
        <f t="shared" si="26"/>
        <v>na</v>
      </c>
      <c r="AP16" s="388">
        <f>'A2'!AP16/'T2'!$B16*100</f>
        <v>0</v>
      </c>
      <c r="AQ16" s="389"/>
      <c r="AR16" s="382" t="s">
        <v>38</v>
      </c>
      <c r="AS16" s="390" t="str">
        <f t="shared" si="27"/>
        <v>na</v>
      </c>
      <c r="AT16" s="391">
        <f t="shared" si="28"/>
        <v>8999.9641442619886</v>
      </c>
      <c r="AU16" s="389"/>
      <c r="AV16" s="382" t="s">
        <v>38</v>
      </c>
      <c r="AW16" s="385" t="str">
        <f t="shared" si="29"/>
        <v>na</v>
      </c>
    </row>
    <row r="17" spans="1:49" s="3" customFormat="1" hidden="1" x14ac:dyDescent="0.25">
      <c r="A17" s="14" t="str">
        <f>'T1'!A17</f>
        <v>1939h</v>
      </c>
      <c r="B17" s="75">
        <f>'A2'!B17/'T2'!$B17*100</f>
        <v>4002.2133078239412</v>
      </c>
      <c r="C17" s="76"/>
      <c r="D17" s="190" t="s">
        <v>38</v>
      </c>
      <c r="E17" s="240" t="str">
        <f t="shared" si="15"/>
        <v>na</v>
      </c>
      <c r="F17" s="75">
        <f>'A2'!F17/'T2'!$B17*100</f>
        <v>445.41942626268263</v>
      </c>
      <c r="G17" s="76"/>
      <c r="H17" s="190" t="s">
        <v>38</v>
      </c>
      <c r="I17" s="240" t="str">
        <f t="shared" si="16"/>
        <v>na</v>
      </c>
      <c r="J17" s="75">
        <f>'A2'!J17/'T2'!$B17*100</f>
        <v>0</v>
      </c>
      <c r="K17" s="76"/>
      <c r="L17" s="190" t="s">
        <v>38</v>
      </c>
      <c r="M17" s="240" t="str">
        <f t="shared" si="17"/>
        <v>na</v>
      </c>
      <c r="N17" s="75">
        <f>'A2'!N17/'T2'!$B17*100</f>
        <v>266.33424256399888</v>
      </c>
      <c r="O17" s="76"/>
      <c r="P17" s="190" t="s">
        <v>38</v>
      </c>
      <c r="Q17" s="240" t="str">
        <f t="shared" si="18"/>
        <v>na</v>
      </c>
      <c r="R17" s="75">
        <f>'A2'!R17/'T2'!$B17*100</f>
        <v>5.6495679039833107</v>
      </c>
      <c r="S17" s="76"/>
      <c r="T17" s="190" t="s">
        <v>38</v>
      </c>
      <c r="U17" s="240" t="str">
        <f t="shared" si="19"/>
        <v>na</v>
      </c>
      <c r="V17" s="75">
        <f>'A2'!V17/'T2'!$B17*100</f>
        <v>141.00009252565013</v>
      </c>
      <c r="W17" s="76"/>
      <c r="X17" s="190" t="s">
        <v>38</v>
      </c>
      <c r="Y17" s="240" t="str">
        <f t="shared" si="20"/>
        <v>na</v>
      </c>
      <c r="Z17" s="178">
        <f t="shared" si="21"/>
        <v>4860.6166370802557</v>
      </c>
      <c r="AA17" s="187"/>
      <c r="AB17" s="191" t="s">
        <v>38</v>
      </c>
      <c r="AC17" s="242" t="str">
        <f t="shared" si="22"/>
        <v>na</v>
      </c>
      <c r="AD17" s="386">
        <f>'A2'!AD17/'T2'!$B17*100</f>
        <v>0</v>
      </c>
      <c r="AE17" s="78"/>
      <c r="AF17" s="378" t="s">
        <v>38</v>
      </c>
      <c r="AG17" s="387" t="str">
        <f t="shared" si="23"/>
        <v>na</v>
      </c>
      <c r="AH17" s="386">
        <f>'A2'!AH17/'T2'!$B17*100</f>
        <v>0</v>
      </c>
      <c r="AI17" s="78"/>
      <c r="AJ17" s="378" t="s">
        <v>38</v>
      </c>
      <c r="AK17" s="387" t="str">
        <f t="shared" si="24"/>
        <v>na</v>
      </c>
      <c r="AL17" s="386">
        <f t="shared" si="25"/>
        <v>0</v>
      </c>
      <c r="AM17" s="78"/>
      <c r="AN17" s="378" t="s">
        <v>38</v>
      </c>
      <c r="AO17" s="387" t="str">
        <f t="shared" si="26"/>
        <v>na</v>
      </c>
      <c r="AP17" s="388">
        <f>'A2'!AP17/'T2'!$B17*100</f>
        <v>0</v>
      </c>
      <c r="AQ17" s="389"/>
      <c r="AR17" s="382" t="s">
        <v>38</v>
      </c>
      <c r="AS17" s="390" t="str">
        <f t="shared" si="27"/>
        <v>na</v>
      </c>
      <c r="AT17" s="391">
        <f t="shared" si="28"/>
        <v>4860.6166370802557</v>
      </c>
      <c r="AU17" s="389"/>
      <c r="AV17" s="382" t="s">
        <v>38</v>
      </c>
      <c r="AW17" s="385" t="str">
        <f t="shared" si="29"/>
        <v>na</v>
      </c>
    </row>
    <row r="18" spans="1:49" s="3" customFormat="1" hidden="1" x14ac:dyDescent="0.25">
      <c r="A18" s="14">
        <f>'T1'!A18</f>
        <v>1940</v>
      </c>
      <c r="B18" s="75">
        <f>'A2'!B18/'T2'!$B18*100</f>
        <v>7680.8536320064832</v>
      </c>
      <c r="C18" s="76"/>
      <c r="D18" s="190" t="s">
        <v>38</v>
      </c>
      <c r="E18" s="240" t="str">
        <f t="shared" si="15"/>
        <v>na</v>
      </c>
      <c r="F18" s="75">
        <f>'A2'!F18/'T2'!$B18*100</f>
        <v>847.17170454520385</v>
      </c>
      <c r="G18" s="76"/>
      <c r="H18" s="190" t="s">
        <v>38</v>
      </c>
      <c r="I18" s="240" t="str">
        <f t="shared" si="16"/>
        <v>na</v>
      </c>
      <c r="J18" s="75">
        <f>'A2'!J18/'T2'!$B18*100</f>
        <v>0</v>
      </c>
      <c r="K18" s="76"/>
      <c r="L18" s="190" t="s">
        <v>38</v>
      </c>
      <c r="M18" s="240" t="str">
        <f t="shared" si="17"/>
        <v>na</v>
      </c>
      <c r="N18" s="75">
        <f>'A2'!N18/'T2'!$B18*100</f>
        <v>275.57759594318412</v>
      </c>
      <c r="O18" s="76"/>
      <c r="P18" s="190" t="s">
        <v>38</v>
      </c>
      <c r="Q18" s="240" t="str">
        <f t="shared" si="18"/>
        <v>na</v>
      </c>
      <c r="R18" s="75">
        <f>'A2'!R18/'T2'!$B18*100</f>
        <v>14.129119600446</v>
      </c>
      <c r="S18" s="76"/>
      <c r="T18" s="190" t="s">
        <v>38</v>
      </c>
      <c r="U18" s="240" t="str">
        <f t="shared" si="19"/>
        <v>na</v>
      </c>
      <c r="V18" s="75">
        <f>'A2'!V18/'T2'!$B18*100</f>
        <v>251.39491812911064</v>
      </c>
      <c r="W18" s="76"/>
      <c r="X18" s="190" t="s">
        <v>38</v>
      </c>
      <c r="Y18" s="240" t="str">
        <f t="shared" si="20"/>
        <v>na</v>
      </c>
      <c r="Z18" s="178">
        <f t="shared" si="21"/>
        <v>9069.1269702244281</v>
      </c>
      <c r="AA18" s="187"/>
      <c r="AB18" s="191" t="s">
        <v>38</v>
      </c>
      <c r="AC18" s="242" t="str">
        <f t="shared" si="22"/>
        <v>na</v>
      </c>
      <c r="AD18" s="386">
        <f>'A2'!AD18/'T2'!$B18*100</f>
        <v>0</v>
      </c>
      <c r="AE18" s="78"/>
      <c r="AF18" s="378" t="s">
        <v>38</v>
      </c>
      <c r="AG18" s="387" t="str">
        <f t="shared" si="23"/>
        <v>na</v>
      </c>
      <c r="AH18" s="386">
        <f>'A2'!AH18/'T2'!$B18*100</f>
        <v>0</v>
      </c>
      <c r="AI18" s="78"/>
      <c r="AJ18" s="378" t="s">
        <v>38</v>
      </c>
      <c r="AK18" s="387" t="str">
        <f t="shared" si="24"/>
        <v>na</v>
      </c>
      <c r="AL18" s="386">
        <f t="shared" si="25"/>
        <v>0</v>
      </c>
      <c r="AM18" s="78"/>
      <c r="AN18" s="378" t="s">
        <v>38</v>
      </c>
      <c r="AO18" s="387" t="str">
        <f t="shared" si="26"/>
        <v>na</v>
      </c>
      <c r="AP18" s="388">
        <f>'A2'!AP18/'T2'!$B18*100</f>
        <v>0</v>
      </c>
      <c r="AQ18" s="389"/>
      <c r="AR18" s="382" t="s">
        <v>38</v>
      </c>
      <c r="AS18" s="390" t="str">
        <f t="shared" si="27"/>
        <v>na</v>
      </c>
      <c r="AT18" s="391">
        <f t="shared" si="28"/>
        <v>9069.1269702244281</v>
      </c>
      <c r="AU18" s="389"/>
      <c r="AV18" s="382" t="s">
        <v>38</v>
      </c>
      <c r="AW18" s="385" t="str">
        <f t="shared" si="29"/>
        <v>na</v>
      </c>
    </row>
    <row r="19" spans="1:49" s="3" customFormat="1" hidden="1" x14ac:dyDescent="0.25">
      <c r="A19" s="14">
        <f>'T1'!A19</f>
        <v>1941</v>
      </c>
      <c r="B19" s="75">
        <f>'A2'!B19/'T2'!$B19*100</f>
        <v>7410.3792221560452</v>
      </c>
      <c r="C19" s="76"/>
      <c r="D19" s="190" t="s">
        <v>38</v>
      </c>
      <c r="E19" s="240" t="str">
        <f t="shared" si="15"/>
        <v>na</v>
      </c>
      <c r="F19" s="75">
        <f>'A2'!F19/'T2'!$B19*100</f>
        <v>904.45077594009331</v>
      </c>
      <c r="G19" s="76"/>
      <c r="H19" s="190" t="s">
        <v>38</v>
      </c>
      <c r="I19" s="240" t="str">
        <f t="shared" si="16"/>
        <v>na</v>
      </c>
      <c r="J19" s="75">
        <f>'A2'!J19/'T2'!$B19*100</f>
        <v>0</v>
      </c>
      <c r="K19" s="76"/>
      <c r="L19" s="190" t="s">
        <v>38</v>
      </c>
      <c r="M19" s="240" t="str">
        <f t="shared" si="17"/>
        <v>na</v>
      </c>
      <c r="N19" s="75">
        <f>'A2'!N19/'T2'!$B19*100</f>
        <v>306.17040450361804</v>
      </c>
      <c r="O19" s="76"/>
      <c r="P19" s="190" t="s">
        <v>38</v>
      </c>
      <c r="Q19" s="240" t="str">
        <f t="shared" si="18"/>
        <v>na</v>
      </c>
      <c r="R19" s="75">
        <f>'A2'!R19/'T2'!$B19*100</f>
        <v>14.027605537389345</v>
      </c>
      <c r="S19" s="76"/>
      <c r="T19" s="190" t="s">
        <v>38</v>
      </c>
      <c r="U19" s="240" t="str">
        <f t="shared" si="19"/>
        <v>na</v>
      </c>
      <c r="V19" s="75">
        <f>'A2'!V19/'T2'!$B19*100</f>
        <v>132.80228999789102</v>
      </c>
      <c r="W19" s="76"/>
      <c r="X19" s="190" t="s">
        <v>38</v>
      </c>
      <c r="Y19" s="240" t="str">
        <f t="shared" si="20"/>
        <v>na</v>
      </c>
      <c r="Z19" s="178">
        <f t="shared" si="21"/>
        <v>8767.8302981350371</v>
      </c>
      <c r="AA19" s="187"/>
      <c r="AB19" s="191" t="s">
        <v>38</v>
      </c>
      <c r="AC19" s="242" t="str">
        <f t="shared" si="22"/>
        <v>na</v>
      </c>
      <c r="AD19" s="386">
        <f>'A2'!AD19/'T2'!$B19*100</f>
        <v>0</v>
      </c>
      <c r="AE19" s="78"/>
      <c r="AF19" s="378" t="s">
        <v>38</v>
      </c>
      <c r="AG19" s="387" t="str">
        <f t="shared" si="23"/>
        <v>na</v>
      </c>
      <c r="AH19" s="386">
        <f>'A2'!AH19/'T2'!$B19*100</f>
        <v>0</v>
      </c>
      <c r="AI19" s="78"/>
      <c r="AJ19" s="378" t="s">
        <v>38</v>
      </c>
      <c r="AK19" s="387" t="str">
        <f t="shared" si="24"/>
        <v>na</v>
      </c>
      <c r="AL19" s="386">
        <f t="shared" si="25"/>
        <v>0</v>
      </c>
      <c r="AM19" s="78"/>
      <c r="AN19" s="378" t="s">
        <v>38</v>
      </c>
      <c r="AO19" s="387" t="str">
        <f t="shared" si="26"/>
        <v>na</v>
      </c>
      <c r="AP19" s="388">
        <f>'A2'!AP19/'T2'!$B19*100</f>
        <v>0</v>
      </c>
      <c r="AQ19" s="389"/>
      <c r="AR19" s="382" t="s">
        <v>38</v>
      </c>
      <c r="AS19" s="390" t="str">
        <f t="shared" si="27"/>
        <v>na</v>
      </c>
      <c r="AT19" s="391">
        <f t="shared" si="28"/>
        <v>8767.8302981350371</v>
      </c>
      <c r="AU19" s="389"/>
      <c r="AV19" s="382" t="s">
        <v>38</v>
      </c>
      <c r="AW19" s="385" t="str">
        <f t="shared" si="29"/>
        <v>na</v>
      </c>
    </row>
    <row r="20" spans="1:49" s="3" customFormat="1" hidden="1" x14ac:dyDescent="0.25">
      <c r="A20" s="14">
        <f>'T1'!A20</f>
        <v>1942</v>
      </c>
      <c r="B20" s="75">
        <f>'A2'!B20/'T2'!$B20*100</f>
        <v>6731.7990645630589</v>
      </c>
      <c r="C20" s="76"/>
      <c r="D20" s="190" t="s">
        <v>38</v>
      </c>
      <c r="E20" s="240" t="str">
        <f t="shared" si="15"/>
        <v>na</v>
      </c>
      <c r="F20" s="75">
        <f>'A2'!F20/'T2'!$B20*100</f>
        <v>759.93176709634577</v>
      </c>
      <c r="G20" s="76"/>
      <c r="H20" s="190" t="s">
        <v>38</v>
      </c>
      <c r="I20" s="240" t="str">
        <f t="shared" si="16"/>
        <v>na</v>
      </c>
      <c r="J20" s="75">
        <f>'A2'!J20/'T2'!$B20*100</f>
        <v>0</v>
      </c>
      <c r="K20" s="76"/>
      <c r="L20" s="190" t="s">
        <v>38</v>
      </c>
      <c r="M20" s="240" t="str">
        <f t="shared" si="17"/>
        <v>na</v>
      </c>
      <c r="N20" s="75">
        <f>'A2'!N20/'T2'!$B20*100</f>
        <v>234.22217970868701</v>
      </c>
      <c r="O20" s="76"/>
      <c r="P20" s="190" t="s">
        <v>38</v>
      </c>
      <c r="Q20" s="240" t="str">
        <f t="shared" si="18"/>
        <v>na</v>
      </c>
      <c r="R20" s="75">
        <f>'A2'!R20/'T2'!$B20*100</f>
        <v>10.591599949704742</v>
      </c>
      <c r="S20" s="76"/>
      <c r="T20" s="190" t="s">
        <v>38</v>
      </c>
      <c r="U20" s="240" t="str">
        <f t="shared" si="19"/>
        <v>na</v>
      </c>
      <c r="V20" s="75">
        <f>'A2'!V20/'T2'!$B20*100</f>
        <v>119.32906313810732</v>
      </c>
      <c r="W20" s="76"/>
      <c r="X20" s="190" t="s">
        <v>38</v>
      </c>
      <c r="Y20" s="240" t="str">
        <f t="shared" si="20"/>
        <v>na</v>
      </c>
      <c r="Z20" s="178">
        <f t="shared" si="21"/>
        <v>7855.8736744559028</v>
      </c>
      <c r="AA20" s="187"/>
      <c r="AB20" s="191" t="s">
        <v>38</v>
      </c>
      <c r="AC20" s="242" t="str">
        <f t="shared" si="22"/>
        <v>na</v>
      </c>
      <c r="AD20" s="386">
        <f>'A2'!AD20/'T2'!$B20*100</f>
        <v>0</v>
      </c>
      <c r="AE20" s="78"/>
      <c r="AF20" s="378" t="s">
        <v>38</v>
      </c>
      <c r="AG20" s="387" t="str">
        <f t="shared" si="23"/>
        <v>na</v>
      </c>
      <c r="AH20" s="386">
        <f>'A2'!AH20/'T2'!$B20*100</f>
        <v>0</v>
      </c>
      <c r="AI20" s="78"/>
      <c r="AJ20" s="378" t="s">
        <v>38</v>
      </c>
      <c r="AK20" s="387" t="str">
        <f t="shared" si="24"/>
        <v>na</v>
      </c>
      <c r="AL20" s="386">
        <f t="shared" si="25"/>
        <v>0</v>
      </c>
      <c r="AM20" s="78"/>
      <c r="AN20" s="378" t="s">
        <v>38</v>
      </c>
      <c r="AO20" s="387" t="str">
        <f t="shared" si="26"/>
        <v>na</v>
      </c>
      <c r="AP20" s="388">
        <f>'A2'!AP20/'T2'!$B20*100</f>
        <v>0</v>
      </c>
      <c r="AQ20" s="389"/>
      <c r="AR20" s="382" t="s">
        <v>38</v>
      </c>
      <c r="AS20" s="390" t="str">
        <f t="shared" si="27"/>
        <v>na</v>
      </c>
      <c r="AT20" s="391">
        <f t="shared" si="28"/>
        <v>7855.8736744559028</v>
      </c>
      <c r="AU20" s="389"/>
      <c r="AV20" s="382" t="s">
        <v>38</v>
      </c>
      <c r="AW20" s="385" t="str">
        <f t="shared" si="29"/>
        <v>na</v>
      </c>
    </row>
    <row r="21" spans="1:49" s="3" customFormat="1" hidden="1" x14ac:dyDescent="0.25">
      <c r="A21" s="14">
        <f>'T1'!A21</f>
        <v>1943</v>
      </c>
      <c r="B21" s="75">
        <f>'A2'!B21/'T2'!$B21*100</f>
        <v>6292.7702129304516</v>
      </c>
      <c r="C21" s="76"/>
      <c r="D21" s="190" t="s">
        <v>38</v>
      </c>
      <c r="E21" s="240" t="str">
        <f t="shared" si="15"/>
        <v>na</v>
      </c>
      <c r="F21" s="75">
        <f>'A2'!F21/'T2'!$B21*100</f>
        <v>456.05385152515305</v>
      </c>
      <c r="G21" s="76"/>
      <c r="H21" s="190" t="s">
        <v>38</v>
      </c>
      <c r="I21" s="240" t="str">
        <f t="shared" si="16"/>
        <v>na</v>
      </c>
      <c r="J21" s="75">
        <f>'A2'!J21/'T2'!$B21*100</f>
        <v>0</v>
      </c>
      <c r="K21" s="76"/>
      <c r="L21" s="190" t="s">
        <v>38</v>
      </c>
      <c r="M21" s="240" t="str">
        <f t="shared" si="17"/>
        <v>na</v>
      </c>
      <c r="N21" s="75">
        <f>'A2'!N21/'T2'!$B21*100</f>
        <v>304.13117092383834</v>
      </c>
      <c r="O21" s="76"/>
      <c r="P21" s="190" t="s">
        <v>38</v>
      </c>
      <c r="Q21" s="240" t="str">
        <f t="shared" si="18"/>
        <v>na</v>
      </c>
      <c r="R21" s="75">
        <f>'A2'!R21/'T2'!$B21*100</f>
        <v>5.3137366921966018</v>
      </c>
      <c r="S21" s="76"/>
      <c r="T21" s="190" t="s">
        <v>38</v>
      </c>
      <c r="U21" s="240" t="str">
        <f t="shared" si="19"/>
        <v>na</v>
      </c>
      <c r="V21" s="75">
        <f>'A2'!V21/'T2'!$B21*100</f>
        <v>89.922421687357357</v>
      </c>
      <c r="W21" s="76"/>
      <c r="X21" s="190" t="s">
        <v>38</v>
      </c>
      <c r="Y21" s="240" t="str">
        <f t="shared" si="20"/>
        <v>na</v>
      </c>
      <c r="Z21" s="178">
        <f t="shared" si="21"/>
        <v>7148.1913937589961</v>
      </c>
      <c r="AA21" s="187"/>
      <c r="AB21" s="191" t="s">
        <v>38</v>
      </c>
      <c r="AC21" s="242" t="str">
        <f t="shared" si="22"/>
        <v>na</v>
      </c>
      <c r="AD21" s="386">
        <f>'A2'!AD21/'T2'!$B21*100</f>
        <v>0</v>
      </c>
      <c r="AE21" s="78"/>
      <c r="AF21" s="378" t="s">
        <v>38</v>
      </c>
      <c r="AG21" s="387" t="str">
        <f t="shared" si="23"/>
        <v>na</v>
      </c>
      <c r="AH21" s="386">
        <f>'A2'!AH21/'T2'!$B21*100</f>
        <v>0</v>
      </c>
      <c r="AI21" s="78"/>
      <c r="AJ21" s="378" t="s">
        <v>38</v>
      </c>
      <c r="AK21" s="387" t="str">
        <f t="shared" si="24"/>
        <v>na</v>
      </c>
      <c r="AL21" s="386">
        <f t="shared" si="25"/>
        <v>0</v>
      </c>
      <c r="AM21" s="78"/>
      <c r="AN21" s="378" t="s">
        <v>38</v>
      </c>
      <c r="AO21" s="387" t="str">
        <f t="shared" si="26"/>
        <v>na</v>
      </c>
      <c r="AP21" s="388">
        <f>'A2'!AP21/'T2'!$B21*100</f>
        <v>0</v>
      </c>
      <c r="AQ21" s="389"/>
      <c r="AR21" s="382" t="s">
        <v>38</v>
      </c>
      <c r="AS21" s="390" t="str">
        <f t="shared" si="27"/>
        <v>na</v>
      </c>
      <c r="AT21" s="391">
        <f t="shared" si="28"/>
        <v>7148.1913937589961</v>
      </c>
      <c r="AU21" s="389"/>
      <c r="AV21" s="382" t="s">
        <v>38</v>
      </c>
      <c r="AW21" s="385" t="str">
        <f t="shared" si="29"/>
        <v>na</v>
      </c>
    </row>
    <row r="22" spans="1:49" s="3" customFormat="1" hidden="1" x14ac:dyDescent="0.25">
      <c r="A22" s="14">
        <f>'T1'!A22</f>
        <v>1944</v>
      </c>
      <c r="B22" s="75">
        <f>'A2'!B22/'T2'!$B22*100</f>
        <v>6344.4912922060284</v>
      </c>
      <c r="C22" s="76"/>
      <c r="D22" s="190" t="s">
        <v>38</v>
      </c>
      <c r="E22" s="240" t="str">
        <f t="shared" si="15"/>
        <v>na</v>
      </c>
      <c r="F22" s="75">
        <f>'A2'!F22/'T2'!$B22*100</f>
        <v>485.982562013424</v>
      </c>
      <c r="G22" s="76"/>
      <c r="H22" s="190" t="s">
        <v>38</v>
      </c>
      <c r="I22" s="240" t="str">
        <f t="shared" si="16"/>
        <v>na</v>
      </c>
      <c r="J22" s="75">
        <f>'A2'!J22/'T2'!$B22*100</f>
        <v>0</v>
      </c>
      <c r="K22" s="76"/>
      <c r="L22" s="190" t="s">
        <v>38</v>
      </c>
      <c r="M22" s="240" t="str">
        <f t="shared" si="17"/>
        <v>na</v>
      </c>
      <c r="N22" s="75">
        <f>'A2'!N22/'T2'!$B22*100</f>
        <v>330.21591960474331</v>
      </c>
      <c r="O22" s="76"/>
      <c r="P22" s="190" t="s">
        <v>38</v>
      </c>
      <c r="Q22" s="240" t="str">
        <f t="shared" si="18"/>
        <v>na</v>
      </c>
      <c r="R22" s="75">
        <f>'A2'!R22/'T2'!$B22*100</f>
        <v>10.707744520473266</v>
      </c>
      <c r="S22" s="76"/>
      <c r="T22" s="190" t="s">
        <v>38</v>
      </c>
      <c r="U22" s="240" t="str">
        <f t="shared" si="19"/>
        <v>na</v>
      </c>
      <c r="V22" s="75">
        <f>'A2'!V22/'T2'!$B22*100</f>
        <v>84.352963315247152</v>
      </c>
      <c r="W22" s="76"/>
      <c r="X22" s="190" t="s">
        <v>38</v>
      </c>
      <c r="Y22" s="240" t="str">
        <f t="shared" si="20"/>
        <v>na</v>
      </c>
      <c r="Z22" s="178">
        <f t="shared" si="21"/>
        <v>7255.7504816599167</v>
      </c>
      <c r="AA22" s="187"/>
      <c r="AB22" s="191" t="s">
        <v>38</v>
      </c>
      <c r="AC22" s="242" t="str">
        <f t="shared" si="22"/>
        <v>na</v>
      </c>
      <c r="AD22" s="386">
        <f>'A2'!AD22/'T2'!$B22*100</f>
        <v>0</v>
      </c>
      <c r="AE22" s="78"/>
      <c r="AF22" s="378" t="s">
        <v>38</v>
      </c>
      <c r="AG22" s="387" t="str">
        <f t="shared" si="23"/>
        <v>na</v>
      </c>
      <c r="AH22" s="386">
        <f>'A2'!AH22/'T2'!$B22*100</f>
        <v>0</v>
      </c>
      <c r="AI22" s="78"/>
      <c r="AJ22" s="378" t="s">
        <v>38</v>
      </c>
      <c r="AK22" s="387" t="str">
        <f t="shared" si="24"/>
        <v>na</v>
      </c>
      <c r="AL22" s="386">
        <f t="shared" si="25"/>
        <v>0</v>
      </c>
      <c r="AM22" s="78"/>
      <c r="AN22" s="378" t="s">
        <v>38</v>
      </c>
      <c r="AO22" s="387" t="str">
        <f t="shared" si="26"/>
        <v>na</v>
      </c>
      <c r="AP22" s="388">
        <f>'A2'!AP22/'T2'!$B22*100</f>
        <v>0</v>
      </c>
      <c r="AQ22" s="389"/>
      <c r="AR22" s="382" t="s">
        <v>38</v>
      </c>
      <c r="AS22" s="390" t="str">
        <f t="shared" si="27"/>
        <v>na</v>
      </c>
      <c r="AT22" s="391">
        <f t="shared" si="28"/>
        <v>7255.7504816599167</v>
      </c>
      <c r="AU22" s="389"/>
      <c r="AV22" s="382" t="s">
        <v>38</v>
      </c>
      <c r="AW22" s="385" t="str">
        <f t="shared" si="29"/>
        <v>na</v>
      </c>
    </row>
    <row r="23" spans="1:49" s="3" customFormat="1" hidden="1" x14ac:dyDescent="0.25">
      <c r="A23" s="14">
        <f>'T1'!A23</f>
        <v>1945</v>
      </c>
      <c r="B23" s="75">
        <f>'A2'!B23/'T2'!$B23*100</f>
        <v>5616.3907626758801</v>
      </c>
      <c r="C23" s="76"/>
      <c r="D23" s="190" t="s">
        <v>38</v>
      </c>
      <c r="E23" s="240" t="str">
        <f t="shared" si="15"/>
        <v>na</v>
      </c>
      <c r="F23" s="75">
        <f>'A2'!F23/'T2'!$B23*100</f>
        <v>510.14027191843593</v>
      </c>
      <c r="G23" s="76"/>
      <c r="H23" s="190" t="s">
        <v>38</v>
      </c>
      <c r="I23" s="240" t="str">
        <f t="shared" si="16"/>
        <v>na</v>
      </c>
      <c r="J23" s="75">
        <f>'A2'!J23/'T2'!$B23*100</f>
        <v>0</v>
      </c>
      <c r="K23" s="76"/>
      <c r="L23" s="190" t="s">
        <v>38</v>
      </c>
      <c r="M23" s="240" t="str">
        <f t="shared" si="17"/>
        <v>na</v>
      </c>
      <c r="N23" s="75">
        <f>'A2'!N23/'T2'!$B23*100</f>
        <v>336.50858318323947</v>
      </c>
      <c r="O23" s="76"/>
      <c r="P23" s="190" t="s">
        <v>38</v>
      </c>
      <c r="Q23" s="240" t="str">
        <f t="shared" si="18"/>
        <v>na</v>
      </c>
      <c r="R23" s="75">
        <f>'A2'!R23/'T2'!$B23*100</f>
        <v>22.803162758033345</v>
      </c>
      <c r="S23" s="76"/>
      <c r="T23" s="190" t="s">
        <v>38</v>
      </c>
      <c r="U23" s="240" t="str">
        <f t="shared" si="19"/>
        <v>na</v>
      </c>
      <c r="V23" s="75">
        <f>'A2'!V23/'T2'!$B23*100</f>
        <v>85.483397282744477</v>
      </c>
      <c r="W23" s="76"/>
      <c r="X23" s="190" t="s">
        <v>38</v>
      </c>
      <c r="Y23" s="240" t="str">
        <f t="shared" si="20"/>
        <v>na</v>
      </c>
      <c r="Z23" s="178">
        <f t="shared" si="21"/>
        <v>6571.3261778183332</v>
      </c>
      <c r="AA23" s="187"/>
      <c r="AB23" s="191" t="s">
        <v>38</v>
      </c>
      <c r="AC23" s="242" t="str">
        <f t="shared" si="22"/>
        <v>na</v>
      </c>
      <c r="AD23" s="386">
        <f>'A2'!AD23/'T2'!$B23*100</f>
        <v>0</v>
      </c>
      <c r="AE23" s="78"/>
      <c r="AF23" s="378" t="s">
        <v>38</v>
      </c>
      <c r="AG23" s="387" t="str">
        <f t="shared" si="23"/>
        <v>na</v>
      </c>
      <c r="AH23" s="386">
        <f>'A2'!AH23/'T2'!$B23*100</f>
        <v>0</v>
      </c>
      <c r="AI23" s="78"/>
      <c r="AJ23" s="378" t="s">
        <v>38</v>
      </c>
      <c r="AK23" s="387" t="str">
        <f t="shared" si="24"/>
        <v>na</v>
      </c>
      <c r="AL23" s="386">
        <f t="shared" si="25"/>
        <v>0</v>
      </c>
      <c r="AM23" s="78"/>
      <c r="AN23" s="378" t="s">
        <v>38</v>
      </c>
      <c r="AO23" s="387" t="str">
        <f t="shared" si="26"/>
        <v>na</v>
      </c>
      <c r="AP23" s="388">
        <f>'A2'!AP23/'T2'!$B23*100</f>
        <v>0</v>
      </c>
      <c r="AQ23" s="389"/>
      <c r="AR23" s="382" t="s">
        <v>38</v>
      </c>
      <c r="AS23" s="390" t="str">
        <f t="shared" si="27"/>
        <v>na</v>
      </c>
      <c r="AT23" s="391">
        <f t="shared" si="28"/>
        <v>6571.3261778183332</v>
      </c>
      <c r="AU23" s="389"/>
      <c r="AV23" s="382" t="s">
        <v>38</v>
      </c>
      <c r="AW23" s="385" t="str">
        <f t="shared" si="29"/>
        <v>na</v>
      </c>
    </row>
    <row r="24" spans="1:49" s="3" customFormat="1" hidden="1" x14ac:dyDescent="0.25">
      <c r="A24" s="14">
        <f>'T1'!A24</f>
        <v>1946</v>
      </c>
      <c r="B24" s="75">
        <f>'A2'!B24/'T2'!$B24*100</f>
        <v>5102.0903248003769</v>
      </c>
      <c r="C24" s="76"/>
      <c r="D24" s="190" t="s">
        <v>38</v>
      </c>
      <c r="E24" s="240" t="str">
        <f t="shared" si="15"/>
        <v>na</v>
      </c>
      <c r="F24" s="75">
        <f>'A2'!F24/'T2'!$B24*100</f>
        <v>533.51438251385889</v>
      </c>
      <c r="G24" s="76"/>
      <c r="H24" s="190" t="s">
        <v>38</v>
      </c>
      <c r="I24" s="240" t="str">
        <f t="shared" si="16"/>
        <v>na</v>
      </c>
      <c r="J24" s="75">
        <f>'A2'!J24/'T2'!$B24*100</f>
        <v>0</v>
      </c>
      <c r="K24" s="76"/>
      <c r="L24" s="190" t="s">
        <v>38</v>
      </c>
      <c r="M24" s="240" t="str">
        <f t="shared" si="17"/>
        <v>na</v>
      </c>
      <c r="N24" s="75">
        <f>'A2'!N24/'T2'!$B24*100</f>
        <v>310.84184645202481</v>
      </c>
      <c r="O24" s="76"/>
      <c r="P24" s="190" t="s">
        <v>38</v>
      </c>
      <c r="Q24" s="240" t="str">
        <f t="shared" si="18"/>
        <v>na</v>
      </c>
      <c r="R24" s="75">
        <f>'A2'!R24/'T2'!$B24*100</f>
        <v>25.988174664677249</v>
      </c>
      <c r="S24" s="76"/>
      <c r="T24" s="190" t="s">
        <v>38</v>
      </c>
      <c r="U24" s="240" t="str">
        <f t="shared" si="19"/>
        <v>na</v>
      </c>
      <c r="V24" s="75">
        <f>'A2'!V24/'T2'!$B24*100</f>
        <v>146.77826214564692</v>
      </c>
      <c r="W24" s="76"/>
      <c r="X24" s="190" t="s">
        <v>38</v>
      </c>
      <c r="Y24" s="240" t="str">
        <f t="shared" si="20"/>
        <v>na</v>
      </c>
      <c r="Z24" s="178">
        <f t="shared" si="21"/>
        <v>6119.2129905765851</v>
      </c>
      <c r="AA24" s="187"/>
      <c r="AB24" s="191" t="s">
        <v>38</v>
      </c>
      <c r="AC24" s="242" t="str">
        <f t="shared" si="22"/>
        <v>na</v>
      </c>
      <c r="AD24" s="386">
        <f>'A2'!AD24/'T2'!$B24*100</f>
        <v>0</v>
      </c>
      <c r="AE24" s="78"/>
      <c r="AF24" s="378" t="s">
        <v>38</v>
      </c>
      <c r="AG24" s="387" t="str">
        <f t="shared" si="23"/>
        <v>na</v>
      </c>
      <c r="AH24" s="386">
        <f>'A2'!AH24/'T2'!$B24*100</f>
        <v>0</v>
      </c>
      <c r="AI24" s="78"/>
      <c r="AJ24" s="378" t="s">
        <v>38</v>
      </c>
      <c r="AK24" s="387" t="str">
        <f t="shared" si="24"/>
        <v>na</v>
      </c>
      <c r="AL24" s="386">
        <f t="shared" si="25"/>
        <v>0</v>
      </c>
      <c r="AM24" s="78"/>
      <c r="AN24" s="378" t="s">
        <v>38</v>
      </c>
      <c r="AO24" s="387" t="str">
        <f t="shared" si="26"/>
        <v>na</v>
      </c>
      <c r="AP24" s="388">
        <f>'A2'!AP24/'T2'!$B24*100</f>
        <v>0</v>
      </c>
      <c r="AQ24" s="389"/>
      <c r="AR24" s="382" t="s">
        <v>38</v>
      </c>
      <c r="AS24" s="390" t="str">
        <f t="shared" si="27"/>
        <v>na</v>
      </c>
      <c r="AT24" s="391">
        <f t="shared" si="28"/>
        <v>6119.2129905765851</v>
      </c>
      <c r="AU24" s="389"/>
      <c r="AV24" s="382" t="s">
        <v>38</v>
      </c>
      <c r="AW24" s="385" t="str">
        <f t="shared" si="29"/>
        <v>na</v>
      </c>
    </row>
    <row r="25" spans="1:49" s="3" customFormat="1" hidden="1" x14ac:dyDescent="0.25">
      <c r="A25" s="14">
        <f>'T1'!A25</f>
        <v>1947</v>
      </c>
      <c r="B25" s="75">
        <f>'A2'!B25/'T2'!$B25*100</f>
        <v>4549.6812963357779</v>
      </c>
      <c r="C25" s="76"/>
      <c r="D25" s="190" t="s">
        <v>38</v>
      </c>
      <c r="E25" s="240" t="str">
        <f t="shared" si="15"/>
        <v>na</v>
      </c>
      <c r="F25" s="75">
        <f>'A2'!F25/'T2'!$B25*100</f>
        <v>1065.8851529512037</v>
      </c>
      <c r="G25" s="76"/>
      <c r="H25" s="190" t="s">
        <v>38</v>
      </c>
      <c r="I25" s="240" t="str">
        <f t="shared" si="16"/>
        <v>na</v>
      </c>
      <c r="J25" s="75">
        <f>'A2'!J25/'T2'!$B25*100</f>
        <v>0</v>
      </c>
      <c r="K25" s="76"/>
      <c r="L25" s="190" t="s">
        <v>38</v>
      </c>
      <c r="M25" s="240" t="str">
        <f t="shared" si="17"/>
        <v>na</v>
      </c>
      <c r="N25" s="75">
        <f>'A2'!N25/'T2'!$B25*100</f>
        <v>410.50365680017143</v>
      </c>
      <c r="O25" s="76"/>
      <c r="P25" s="190" t="s">
        <v>38</v>
      </c>
      <c r="Q25" s="240" t="str">
        <f t="shared" si="18"/>
        <v>na</v>
      </c>
      <c r="R25" s="75">
        <f>'A2'!R25/'T2'!$B25*100</f>
        <v>36.301254823326722</v>
      </c>
      <c r="S25" s="76"/>
      <c r="T25" s="190" t="s">
        <v>38</v>
      </c>
      <c r="U25" s="240" t="str">
        <f t="shared" si="19"/>
        <v>na</v>
      </c>
      <c r="V25" s="75">
        <f>'A2'!V25/'T2'!$B25*100</f>
        <v>228.71566444226596</v>
      </c>
      <c r="W25" s="76"/>
      <c r="X25" s="190" t="s">
        <v>38</v>
      </c>
      <c r="Y25" s="240" t="str">
        <f t="shared" si="20"/>
        <v>na</v>
      </c>
      <c r="Z25" s="178">
        <f t="shared" si="21"/>
        <v>6291.0870253527455</v>
      </c>
      <c r="AA25" s="187"/>
      <c r="AB25" s="191" t="s">
        <v>38</v>
      </c>
      <c r="AC25" s="242" t="str">
        <f t="shared" si="22"/>
        <v>na</v>
      </c>
      <c r="AD25" s="386">
        <f>'A2'!AD25/'T2'!$B25*100</f>
        <v>0</v>
      </c>
      <c r="AE25" s="78"/>
      <c r="AF25" s="378" t="s">
        <v>38</v>
      </c>
      <c r="AG25" s="387" t="str">
        <f t="shared" si="23"/>
        <v>na</v>
      </c>
      <c r="AH25" s="386">
        <f>'A2'!AH25/'T2'!$B25*100</f>
        <v>0</v>
      </c>
      <c r="AI25" s="78"/>
      <c r="AJ25" s="378" t="s">
        <v>38</v>
      </c>
      <c r="AK25" s="387" t="str">
        <f t="shared" si="24"/>
        <v>na</v>
      </c>
      <c r="AL25" s="386">
        <f t="shared" si="25"/>
        <v>31.856562225472629</v>
      </c>
      <c r="AM25" s="78"/>
      <c r="AN25" s="378" t="s">
        <v>38</v>
      </c>
      <c r="AO25" s="387" t="str">
        <f t="shared" si="26"/>
        <v>na</v>
      </c>
      <c r="AP25" s="388">
        <f>'A2'!AP25/'T2'!$B25*100</f>
        <v>31.856562225472629</v>
      </c>
      <c r="AQ25" s="389"/>
      <c r="AR25" s="382" t="s">
        <v>38</v>
      </c>
      <c r="AS25" s="390" t="str">
        <f t="shared" si="27"/>
        <v>na</v>
      </c>
      <c r="AT25" s="391">
        <f t="shared" si="28"/>
        <v>6322.9435875782183</v>
      </c>
      <c r="AU25" s="389"/>
      <c r="AV25" s="382" t="s">
        <v>38</v>
      </c>
      <c r="AW25" s="385" t="str">
        <f t="shared" si="29"/>
        <v>na</v>
      </c>
    </row>
    <row r="26" spans="1:49" s="3" customFormat="1" hidden="1" x14ac:dyDescent="0.25">
      <c r="A26" s="14">
        <f>'T1'!A26</f>
        <v>1948</v>
      </c>
      <c r="B26" s="75">
        <f>'A2'!B26/'T2'!$B26*100</f>
        <v>4762.6687542239915</v>
      </c>
      <c r="C26" s="76"/>
      <c r="D26" s="190" t="s">
        <v>38</v>
      </c>
      <c r="E26" s="240" t="str">
        <f t="shared" si="15"/>
        <v>na</v>
      </c>
      <c r="F26" s="75">
        <f>'A2'!F26/'T2'!$B26*100</f>
        <v>1248.9648786124249</v>
      </c>
      <c r="G26" s="76"/>
      <c r="H26" s="190" t="s">
        <v>38</v>
      </c>
      <c r="I26" s="240" t="str">
        <f t="shared" si="16"/>
        <v>na</v>
      </c>
      <c r="J26" s="75">
        <f>'A2'!J26/'T2'!$B26*100</f>
        <v>0</v>
      </c>
      <c r="K26" s="76"/>
      <c r="L26" s="190" t="s">
        <v>38</v>
      </c>
      <c r="M26" s="240" t="str">
        <f t="shared" si="17"/>
        <v>na</v>
      </c>
      <c r="N26" s="75">
        <f>'A2'!N26/'T2'!$B26*100</f>
        <v>371.19133732632469</v>
      </c>
      <c r="O26" s="76"/>
      <c r="P26" s="190" t="s">
        <v>38</v>
      </c>
      <c r="Q26" s="240" t="str">
        <f t="shared" si="18"/>
        <v>na</v>
      </c>
      <c r="R26" s="75">
        <f>'A2'!R26/'T2'!$B26*100</f>
        <v>47.445100809553644</v>
      </c>
      <c r="S26" s="76"/>
      <c r="T26" s="190" t="s">
        <v>38</v>
      </c>
      <c r="U26" s="240" t="str">
        <f t="shared" si="19"/>
        <v>na</v>
      </c>
      <c r="V26" s="75">
        <f>'A2'!V26/'T2'!$B26*100</f>
        <v>170.93715988221757</v>
      </c>
      <c r="W26" s="76"/>
      <c r="X26" s="190" t="s">
        <v>38</v>
      </c>
      <c r="Y26" s="240" t="str">
        <f t="shared" si="20"/>
        <v>na</v>
      </c>
      <c r="Z26" s="178">
        <f t="shared" si="21"/>
        <v>6601.2072308545121</v>
      </c>
      <c r="AA26" s="187"/>
      <c r="AB26" s="191" t="s">
        <v>38</v>
      </c>
      <c r="AC26" s="242" t="str">
        <f t="shared" si="22"/>
        <v>na</v>
      </c>
      <c r="AD26" s="386">
        <f>'A2'!AD26/'T2'!$B26*100</f>
        <v>0</v>
      </c>
      <c r="AE26" s="78"/>
      <c r="AF26" s="378" t="s">
        <v>38</v>
      </c>
      <c r="AG26" s="387" t="str">
        <f t="shared" si="23"/>
        <v>na</v>
      </c>
      <c r="AH26" s="386">
        <f>'A2'!AH26/'T2'!$B26*100</f>
        <v>0</v>
      </c>
      <c r="AI26" s="78"/>
      <c r="AJ26" s="378" t="s">
        <v>38</v>
      </c>
      <c r="AK26" s="387" t="str">
        <f t="shared" si="24"/>
        <v>na</v>
      </c>
      <c r="AL26" s="386">
        <f t="shared" si="25"/>
        <v>43.923085675782112</v>
      </c>
      <c r="AM26" s="78"/>
      <c r="AN26" s="378" t="s">
        <v>38</v>
      </c>
      <c r="AO26" s="387" t="str">
        <f t="shared" si="26"/>
        <v>na</v>
      </c>
      <c r="AP26" s="388">
        <f>'A2'!AP26/'T2'!$B26*100</f>
        <v>43.923085675782112</v>
      </c>
      <c r="AQ26" s="389"/>
      <c r="AR26" s="382" t="s">
        <v>38</v>
      </c>
      <c r="AS26" s="390" t="str">
        <f t="shared" si="27"/>
        <v>na</v>
      </c>
      <c r="AT26" s="391">
        <f t="shared" si="28"/>
        <v>6645.1303165302943</v>
      </c>
      <c r="AU26" s="389"/>
      <c r="AV26" s="382" t="s">
        <v>38</v>
      </c>
      <c r="AW26" s="385" t="str">
        <f t="shared" si="29"/>
        <v>na</v>
      </c>
    </row>
    <row r="27" spans="1:49" s="3" customFormat="1" hidden="1" x14ac:dyDescent="0.25">
      <c r="A27" s="14">
        <f>'T1'!A27</f>
        <v>1949</v>
      </c>
      <c r="B27" s="75">
        <f>'A2'!B27/'T2'!$B27*100</f>
        <v>4813.1462905669478</v>
      </c>
      <c r="C27" s="76"/>
      <c r="D27" s="190" t="s">
        <v>38</v>
      </c>
      <c r="E27" s="240" t="str">
        <f t="shared" si="15"/>
        <v>na</v>
      </c>
      <c r="F27" s="75">
        <f>'A2'!F27/'T2'!$B27*100</f>
        <v>1291.13476602725</v>
      </c>
      <c r="G27" s="76"/>
      <c r="H27" s="190" t="s">
        <v>38</v>
      </c>
      <c r="I27" s="240" t="str">
        <f t="shared" si="16"/>
        <v>na</v>
      </c>
      <c r="J27" s="75">
        <f>'A2'!J27/'T2'!$B27*100</f>
        <v>0</v>
      </c>
      <c r="K27" s="76"/>
      <c r="L27" s="190" t="s">
        <v>38</v>
      </c>
      <c r="M27" s="240" t="str">
        <f t="shared" si="17"/>
        <v>na</v>
      </c>
      <c r="N27" s="75">
        <f>'A2'!N27/'T2'!$B27*100</f>
        <v>611.55973879986925</v>
      </c>
      <c r="O27" s="76"/>
      <c r="P27" s="190" t="s">
        <v>38</v>
      </c>
      <c r="Q27" s="240" t="str">
        <f t="shared" si="18"/>
        <v>na</v>
      </c>
      <c r="R27" s="75">
        <f>'A2'!R27/'T2'!$B27*100</f>
        <v>38.258487326426732</v>
      </c>
      <c r="S27" s="76"/>
      <c r="T27" s="190" t="s">
        <v>38</v>
      </c>
      <c r="U27" s="240" t="str">
        <f t="shared" si="19"/>
        <v>na</v>
      </c>
      <c r="V27" s="75">
        <f>'A2'!V27/'T2'!$B27*100</f>
        <v>162.93524213038023</v>
      </c>
      <c r="W27" s="76"/>
      <c r="X27" s="190" t="s">
        <v>38</v>
      </c>
      <c r="Y27" s="240" t="str">
        <f t="shared" si="20"/>
        <v>na</v>
      </c>
      <c r="Z27" s="178">
        <f t="shared" si="21"/>
        <v>6917.0345248508747</v>
      </c>
      <c r="AA27" s="187"/>
      <c r="AB27" s="191" t="s">
        <v>38</v>
      </c>
      <c r="AC27" s="242" t="str">
        <f t="shared" si="22"/>
        <v>na</v>
      </c>
      <c r="AD27" s="386">
        <f>'A2'!AD27/'T2'!$B27*100</f>
        <v>0</v>
      </c>
      <c r="AE27" s="78"/>
      <c r="AF27" s="378" t="s">
        <v>38</v>
      </c>
      <c r="AG27" s="387" t="str">
        <f t="shared" si="23"/>
        <v>na</v>
      </c>
      <c r="AH27" s="386">
        <f>'A2'!AH27/'T2'!$B27*100</f>
        <v>0</v>
      </c>
      <c r="AI27" s="78"/>
      <c r="AJ27" s="378" t="s">
        <v>38</v>
      </c>
      <c r="AK27" s="387" t="str">
        <f t="shared" si="24"/>
        <v>na</v>
      </c>
      <c r="AL27" s="386">
        <f t="shared" si="25"/>
        <v>42.678246869894984</v>
      </c>
      <c r="AM27" s="78"/>
      <c r="AN27" s="378" t="s">
        <v>38</v>
      </c>
      <c r="AO27" s="387" t="str">
        <f t="shared" si="26"/>
        <v>na</v>
      </c>
      <c r="AP27" s="388">
        <f>'A2'!AP27/'T2'!$B27*100</f>
        <v>42.678246869894984</v>
      </c>
      <c r="AQ27" s="389"/>
      <c r="AR27" s="382" t="s">
        <v>38</v>
      </c>
      <c r="AS27" s="390" t="str">
        <f t="shared" si="27"/>
        <v>na</v>
      </c>
      <c r="AT27" s="391">
        <f t="shared" si="28"/>
        <v>6959.7127717207695</v>
      </c>
      <c r="AU27" s="389"/>
      <c r="AV27" s="382" t="s">
        <v>38</v>
      </c>
      <c r="AW27" s="385" t="str">
        <f t="shared" si="29"/>
        <v>na</v>
      </c>
    </row>
    <row r="28" spans="1:49" s="3" customFormat="1" hidden="1" x14ac:dyDescent="0.25">
      <c r="A28" s="14">
        <f>'T1'!A28</f>
        <v>1950</v>
      </c>
      <c r="B28" s="75">
        <f>'A2'!B28/'T2'!$B28*100</f>
        <v>4931.1189407295824</v>
      </c>
      <c r="C28" s="76"/>
      <c r="D28" s="190" t="s">
        <v>38</v>
      </c>
      <c r="E28" s="240" t="str">
        <f t="shared" si="15"/>
        <v>na</v>
      </c>
      <c r="F28" s="75">
        <f>'A2'!F28/'T2'!$B28*100</f>
        <v>1256.3593265496777</v>
      </c>
      <c r="G28" s="76"/>
      <c r="H28" s="190" t="s">
        <v>38</v>
      </c>
      <c r="I28" s="240" t="str">
        <f t="shared" si="16"/>
        <v>na</v>
      </c>
      <c r="J28" s="75">
        <f>'A2'!J28/'T2'!$B28*100</f>
        <v>0</v>
      </c>
      <c r="K28" s="76"/>
      <c r="L28" s="190" t="s">
        <v>38</v>
      </c>
      <c r="M28" s="240" t="str">
        <f t="shared" si="17"/>
        <v>na</v>
      </c>
      <c r="N28" s="75">
        <f>'A2'!N28/'T2'!$B28*100</f>
        <v>602.12423635342759</v>
      </c>
      <c r="O28" s="76"/>
      <c r="P28" s="190" t="s">
        <v>38</v>
      </c>
      <c r="Q28" s="240" t="str">
        <f t="shared" si="18"/>
        <v>na</v>
      </c>
      <c r="R28" s="75">
        <f>'A2'!R28/'T2'!$B28*100</f>
        <v>35.778990083613294</v>
      </c>
      <c r="S28" s="76"/>
      <c r="T28" s="190" t="s">
        <v>38</v>
      </c>
      <c r="U28" s="240" t="str">
        <f t="shared" si="19"/>
        <v>na</v>
      </c>
      <c r="V28" s="75">
        <f>'A2'!V28/'T2'!$B28*100</f>
        <v>162.77892242031695</v>
      </c>
      <c r="W28" s="76"/>
      <c r="X28" s="190" t="s">
        <v>38</v>
      </c>
      <c r="Y28" s="240" t="str">
        <f t="shared" si="20"/>
        <v>na</v>
      </c>
      <c r="Z28" s="178">
        <f t="shared" si="21"/>
        <v>6988.1604161366176</v>
      </c>
      <c r="AA28" s="187"/>
      <c r="AB28" s="191" t="s">
        <v>38</v>
      </c>
      <c r="AC28" s="242" t="str">
        <f t="shared" si="22"/>
        <v>na</v>
      </c>
      <c r="AD28" s="386">
        <f>'A2'!AD28/'T2'!$B28*100</f>
        <v>0</v>
      </c>
      <c r="AE28" s="78"/>
      <c r="AF28" s="378" t="s">
        <v>38</v>
      </c>
      <c r="AG28" s="387" t="str">
        <f t="shared" si="23"/>
        <v>na</v>
      </c>
      <c r="AH28" s="386">
        <f>'A2'!AH28/'T2'!$B28*100</f>
        <v>0</v>
      </c>
      <c r="AI28" s="78"/>
      <c r="AJ28" s="378" t="s">
        <v>38</v>
      </c>
      <c r="AK28" s="387" t="str">
        <f t="shared" si="24"/>
        <v>na</v>
      </c>
      <c r="AL28" s="386">
        <f t="shared" si="25"/>
        <v>41.124895094294168</v>
      </c>
      <c r="AM28" s="78"/>
      <c r="AN28" s="378" t="s">
        <v>38</v>
      </c>
      <c r="AO28" s="387" t="str">
        <f t="shared" si="26"/>
        <v>na</v>
      </c>
      <c r="AP28" s="388">
        <f>'A2'!AP28/'T2'!$B28*100</f>
        <v>41.124895094294168</v>
      </c>
      <c r="AQ28" s="389"/>
      <c r="AR28" s="382" t="s">
        <v>38</v>
      </c>
      <c r="AS28" s="390" t="str">
        <f t="shared" si="27"/>
        <v>na</v>
      </c>
      <c r="AT28" s="391">
        <f t="shared" si="28"/>
        <v>7029.2853112309122</v>
      </c>
      <c r="AU28" s="389"/>
      <c r="AV28" s="382" t="s">
        <v>38</v>
      </c>
      <c r="AW28" s="385" t="str">
        <f t="shared" si="29"/>
        <v>na</v>
      </c>
    </row>
    <row r="29" spans="1:49" s="3" customFormat="1" hidden="1" x14ac:dyDescent="0.25">
      <c r="A29" s="14">
        <f>'T1'!A29</f>
        <v>1951</v>
      </c>
      <c r="B29" s="75">
        <f>'A2'!B29/'T2'!$B29*100</f>
        <v>5260.493923478738</v>
      </c>
      <c r="C29" s="76"/>
      <c r="D29" s="190" t="s">
        <v>38</v>
      </c>
      <c r="E29" s="240" t="str">
        <f t="shared" ref="E29:E42" si="30">D29</f>
        <v>na</v>
      </c>
      <c r="F29" s="75">
        <f>'A2'!F29/'T2'!$B29*100</f>
        <v>1346.3122169041555</v>
      </c>
      <c r="G29" s="76"/>
      <c r="H29" s="190" t="s">
        <v>38</v>
      </c>
      <c r="I29" s="240" t="str">
        <f t="shared" ref="I29:I42" si="31">H29</f>
        <v>na</v>
      </c>
      <c r="J29" s="75">
        <f>'A2'!J29/'T2'!$B29*100</f>
        <v>0</v>
      </c>
      <c r="K29" s="76"/>
      <c r="L29" s="190" t="s">
        <v>38</v>
      </c>
      <c r="M29" s="240" t="str">
        <f t="shared" ref="M29:M42" si="32">L29</f>
        <v>na</v>
      </c>
      <c r="N29" s="75">
        <f>'A2'!N29/'T2'!$B29*100</f>
        <v>644.4809960566439</v>
      </c>
      <c r="O29" s="76"/>
      <c r="P29" s="190" t="s">
        <v>38</v>
      </c>
      <c r="Q29" s="240" t="str">
        <f t="shared" ref="Q29:Q42" si="33">P29</f>
        <v>na</v>
      </c>
      <c r="R29" s="75">
        <f>'A2'!R29/'T2'!$B29*100</f>
        <v>44.689467316233831</v>
      </c>
      <c r="S29" s="76"/>
      <c r="T29" s="190" t="s">
        <v>38</v>
      </c>
      <c r="U29" s="240" t="str">
        <f t="shared" ref="U29:U42" si="34">T29</f>
        <v>na</v>
      </c>
      <c r="V29" s="75">
        <f>'A2'!V29/'T2'!$B29*100</f>
        <v>165.63015616418889</v>
      </c>
      <c r="W29" s="76"/>
      <c r="X29" s="190" t="s">
        <v>38</v>
      </c>
      <c r="Y29" s="240" t="str">
        <f t="shared" ref="Y29:Y42" si="35">X29</f>
        <v>na</v>
      </c>
      <c r="Z29" s="178">
        <f t="shared" ref="Z29:Z91" si="36">B29+F29+J29+N29+R29+V29</f>
        <v>7461.6067599199596</v>
      </c>
      <c r="AA29" s="187"/>
      <c r="AB29" s="191" t="s">
        <v>38</v>
      </c>
      <c r="AC29" s="242" t="str">
        <f t="shared" ref="AC29:AC42" si="37">AB29</f>
        <v>na</v>
      </c>
      <c r="AD29" s="386">
        <f>'A2'!AD29/'T2'!$B29*100</f>
        <v>0</v>
      </c>
      <c r="AE29" s="78"/>
      <c r="AF29" s="378" t="s">
        <v>38</v>
      </c>
      <c r="AG29" s="387" t="str">
        <f t="shared" ref="AG29:AG42" si="38">AF29</f>
        <v>na</v>
      </c>
      <c r="AH29" s="386">
        <f>'A2'!AH29/'T2'!$B29*100</f>
        <v>0</v>
      </c>
      <c r="AI29" s="78"/>
      <c r="AJ29" s="378" t="s">
        <v>38</v>
      </c>
      <c r="AK29" s="387" t="str">
        <f t="shared" ref="AK29:AK42" si="39">AJ29</f>
        <v>na</v>
      </c>
      <c r="AL29" s="386">
        <f t="shared" ref="AL29:AN91" si="40">AP29-AD29-AH29</f>
        <v>42.511073940586364</v>
      </c>
      <c r="AM29" s="78"/>
      <c r="AN29" s="378" t="s">
        <v>38</v>
      </c>
      <c r="AO29" s="387" t="str">
        <f t="shared" ref="AO29:AO42" si="41">AN29</f>
        <v>na</v>
      </c>
      <c r="AP29" s="388">
        <f>'A2'!AP29/'T2'!$B29*100</f>
        <v>42.511073940586364</v>
      </c>
      <c r="AQ29" s="389"/>
      <c r="AR29" s="382" t="s">
        <v>38</v>
      </c>
      <c r="AS29" s="390" t="str">
        <f t="shared" ref="AS29:AS42" si="42">AR29</f>
        <v>na</v>
      </c>
      <c r="AT29" s="391">
        <f t="shared" ref="AT29:AU91" si="43">Z29+AP29</f>
        <v>7504.1178338605459</v>
      </c>
      <c r="AU29" s="389"/>
      <c r="AV29" s="382" t="s">
        <v>38</v>
      </c>
      <c r="AW29" s="385" t="str">
        <f t="shared" ref="AW29:AW42" si="44">AV29</f>
        <v>na</v>
      </c>
    </row>
    <row r="30" spans="1:49" s="3" customFormat="1" hidden="1" x14ac:dyDescent="0.25">
      <c r="A30" s="14">
        <f>'T1'!A30</f>
        <v>1952</v>
      </c>
      <c r="B30" s="75">
        <f>'A2'!B30/'T2'!$B30*100</f>
        <v>5264.6080851176048</v>
      </c>
      <c r="C30" s="76"/>
      <c r="D30" s="190" t="s">
        <v>38</v>
      </c>
      <c r="E30" s="240" t="str">
        <f t="shared" si="30"/>
        <v>na</v>
      </c>
      <c r="F30" s="75">
        <f>'A2'!F30/'T2'!$B30*100</f>
        <v>1790.4605992003028</v>
      </c>
      <c r="G30" s="76"/>
      <c r="H30" s="190" t="s">
        <v>38</v>
      </c>
      <c r="I30" s="240" t="str">
        <f t="shared" si="31"/>
        <v>na</v>
      </c>
      <c r="J30" s="75">
        <f>'A2'!J30/'T2'!$B30*100</f>
        <v>0</v>
      </c>
      <c r="K30" s="76"/>
      <c r="L30" s="190" t="s">
        <v>38</v>
      </c>
      <c r="M30" s="240" t="str">
        <f t="shared" si="32"/>
        <v>na</v>
      </c>
      <c r="N30" s="75">
        <f>'A2'!N30/'T2'!$B30*100</f>
        <v>650.47806195140993</v>
      </c>
      <c r="O30" s="76"/>
      <c r="P30" s="190" t="s">
        <v>38</v>
      </c>
      <c r="Q30" s="240" t="str">
        <f t="shared" si="33"/>
        <v>na</v>
      </c>
      <c r="R30" s="75">
        <f>'A2'!R30/'T2'!$B30*100</f>
        <v>39.057755625738125</v>
      </c>
      <c r="S30" s="76"/>
      <c r="T30" s="190" t="s">
        <v>38</v>
      </c>
      <c r="U30" s="240" t="str">
        <f t="shared" si="34"/>
        <v>na</v>
      </c>
      <c r="V30" s="75">
        <f>'A2'!V30/'T2'!$B30*100</f>
        <v>248.25110672928773</v>
      </c>
      <c r="W30" s="76"/>
      <c r="X30" s="190" t="s">
        <v>38</v>
      </c>
      <c r="Y30" s="240" t="str">
        <f t="shared" si="35"/>
        <v>na</v>
      </c>
      <c r="Z30" s="178">
        <f t="shared" si="36"/>
        <v>7992.8556086243443</v>
      </c>
      <c r="AA30" s="187"/>
      <c r="AB30" s="191" t="s">
        <v>38</v>
      </c>
      <c r="AC30" s="242" t="str">
        <f t="shared" si="37"/>
        <v>na</v>
      </c>
      <c r="AD30" s="386">
        <f>'A2'!AD30/'T2'!$B30*100</f>
        <v>0</v>
      </c>
      <c r="AE30" s="78"/>
      <c r="AF30" s="378" t="s">
        <v>38</v>
      </c>
      <c r="AG30" s="387" t="str">
        <f t="shared" si="38"/>
        <v>na</v>
      </c>
      <c r="AH30" s="386">
        <f>'A2'!AH30/'T2'!$B30*100</f>
        <v>0</v>
      </c>
      <c r="AI30" s="78"/>
      <c r="AJ30" s="378" t="s">
        <v>38</v>
      </c>
      <c r="AK30" s="387" t="str">
        <f t="shared" si="39"/>
        <v>na</v>
      </c>
      <c r="AL30" s="386">
        <f t="shared" si="40"/>
        <v>44.632687329132096</v>
      </c>
      <c r="AM30" s="78"/>
      <c r="AN30" s="378" t="s">
        <v>38</v>
      </c>
      <c r="AO30" s="387" t="str">
        <f t="shared" si="41"/>
        <v>na</v>
      </c>
      <c r="AP30" s="388">
        <f>'A2'!AP30/'T2'!$B30*100</f>
        <v>44.632687329132096</v>
      </c>
      <c r="AQ30" s="389"/>
      <c r="AR30" s="382" t="s">
        <v>38</v>
      </c>
      <c r="AS30" s="390" t="str">
        <f t="shared" si="42"/>
        <v>na</v>
      </c>
      <c r="AT30" s="391">
        <f t="shared" si="43"/>
        <v>8037.4882959534762</v>
      </c>
      <c r="AU30" s="389"/>
      <c r="AV30" s="382" t="s">
        <v>38</v>
      </c>
      <c r="AW30" s="385" t="str">
        <f t="shared" si="44"/>
        <v>na</v>
      </c>
    </row>
    <row r="31" spans="1:49" s="3" customFormat="1" hidden="1" x14ac:dyDescent="0.25">
      <c r="A31" s="14">
        <f>'T1'!A31</f>
        <v>1953</v>
      </c>
      <c r="B31" s="75">
        <f>'A2'!B31/'T2'!$B31*100</f>
        <v>5675.9806069711185</v>
      </c>
      <c r="C31" s="76"/>
      <c r="D31" s="190" t="s">
        <v>38</v>
      </c>
      <c r="E31" s="240" t="str">
        <f t="shared" si="30"/>
        <v>na</v>
      </c>
      <c r="F31" s="75">
        <f>'A2'!F31/'T2'!$B31*100</f>
        <v>2139.2422365118737</v>
      </c>
      <c r="G31" s="76"/>
      <c r="H31" s="190" t="s">
        <v>38</v>
      </c>
      <c r="I31" s="240" t="str">
        <f t="shared" si="31"/>
        <v>na</v>
      </c>
      <c r="J31" s="75">
        <f>'A2'!J31/'T2'!$B31*100</f>
        <v>0</v>
      </c>
      <c r="K31" s="76"/>
      <c r="L31" s="190" t="s">
        <v>38</v>
      </c>
      <c r="M31" s="240" t="str">
        <f t="shared" si="32"/>
        <v>na</v>
      </c>
      <c r="N31" s="75">
        <f>'A2'!N31/'T2'!$B31*100</f>
        <v>687.69945035771764</v>
      </c>
      <c r="O31" s="76"/>
      <c r="P31" s="190" t="s">
        <v>38</v>
      </c>
      <c r="Q31" s="240" t="str">
        <f t="shared" si="33"/>
        <v>na</v>
      </c>
      <c r="R31" s="75">
        <f>'A2'!R31/'T2'!$B31*100</f>
        <v>37.777442903103903</v>
      </c>
      <c r="S31" s="76"/>
      <c r="T31" s="190" t="s">
        <v>38</v>
      </c>
      <c r="U31" s="240" t="str">
        <f t="shared" si="34"/>
        <v>na</v>
      </c>
      <c r="V31" s="75">
        <f>'A2'!V31/'T2'!$B31*100</f>
        <v>341.12807635393108</v>
      </c>
      <c r="W31" s="76"/>
      <c r="X31" s="190" t="s">
        <v>38</v>
      </c>
      <c r="Y31" s="240" t="str">
        <f t="shared" si="35"/>
        <v>na</v>
      </c>
      <c r="Z31" s="178">
        <f t="shared" si="36"/>
        <v>8881.8278130977433</v>
      </c>
      <c r="AA31" s="187"/>
      <c r="AB31" s="191" t="s">
        <v>38</v>
      </c>
      <c r="AC31" s="242" t="str">
        <f t="shared" si="37"/>
        <v>na</v>
      </c>
      <c r="AD31" s="386">
        <f>'A2'!AD31/'T2'!$B31*100</f>
        <v>0</v>
      </c>
      <c r="AE31" s="78"/>
      <c r="AF31" s="378" t="s">
        <v>38</v>
      </c>
      <c r="AG31" s="387" t="str">
        <f t="shared" si="38"/>
        <v>na</v>
      </c>
      <c r="AH31" s="386">
        <f>'A2'!AH31/'T2'!$B31*100</f>
        <v>0</v>
      </c>
      <c r="AI31" s="78"/>
      <c r="AJ31" s="378" t="s">
        <v>38</v>
      </c>
      <c r="AK31" s="387" t="str">
        <f t="shared" si="39"/>
        <v>na</v>
      </c>
      <c r="AL31" s="386">
        <f t="shared" si="40"/>
        <v>55.054935242868922</v>
      </c>
      <c r="AM31" s="78"/>
      <c r="AN31" s="378" t="s">
        <v>38</v>
      </c>
      <c r="AO31" s="387" t="str">
        <f t="shared" si="41"/>
        <v>na</v>
      </c>
      <c r="AP31" s="388">
        <f>'A2'!AP31/'T2'!$B31*100</f>
        <v>55.054935242868922</v>
      </c>
      <c r="AQ31" s="389"/>
      <c r="AR31" s="382" t="s">
        <v>38</v>
      </c>
      <c r="AS31" s="390" t="str">
        <f t="shared" si="42"/>
        <v>na</v>
      </c>
      <c r="AT31" s="391">
        <f t="shared" si="43"/>
        <v>8936.882748340613</v>
      </c>
      <c r="AU31" s="389"/>
      <c r="AV31" s="382" t="s">
        <v>38</v>
      </c>
      <c r="AW31" s="385" t="str">
        <f t="shared" si="44"/>
        <v>na</v>
      </c>
    </row>
    <row r="32" spans="1:49" s="3" customFormat="1" hidden="1" x14ac:dyDescent="0.25">
      <c r="A32" s="14">
        <f>'T1'!A32</f>
        <v>1954</v>
      </c>
      <c r="B32" s="75">
        <f>'A2'!B32/'T2'!$B32*100</f>
        <v>6185.4335933435959</v>
      </c>
      <c r="C32" s="76"/>
      <c r="D32" s="190" t="s">
        <v>38</v>
      </c>
      <c r="E32" s="240" t="str">
        <f t="shared" si="30"/>
        <v>na</v>
      </c>
      <c r="F32" s="75">
        <f>'A2'!F32/'T2'!$B32*100</f>
        <v>1882.2768428998347</v>
      </c>
      <c r="G32" s="76"/>
      <c r="H32" s="190" t="s">
        <v>38</v>
      </c>
      <c r="I32" s="240" t="str">
        <f t="shared" si="31"/>
        <v>na</v>
      </c>
      <c r="J32" s="75">
        <f>'A2'!J32/'T2'!$B32*100</f>
        <v>0</v>
      </c>
      <c r="K32" s="76"/>
      <c r="L32" s="190" t="s">
        <v>38</v>
      </c>
      <c r="M32" s="240" t="str">
        <f t="shared" si="32"/>
        <v>na</v>
      </c>
      <c r="N32" s="75">
        <f>'A2'!N32/'T2'!$B32*100</f>
        <v>680.30082238159002</v>
      </c>
      <c r="O32" s="76"/>
      <c r="P32" s="190" t="s">
        <v>38</v>
      </c>
      <c r="Q32" s="240" t="str">
        <f t="shared" si="33"/>
        <v>na</v>
      </c>
      <c r="R32" s="75">
        <f>'A2'!R32/'T2'!$B32*100</f>
        <v>40.544601169490889</v>
      </c>
      <c r="S32" s="76"/>
      <c r="T32" s="190" t="s">
        <v>38</v>
      </c>
      <c r="U32" s="240" t="str">
        <f t="shared" si="34"/>
        <v>na</v>
      </c>
      <c r="V32" s="75">
        <f>'A2'!V32/'T2'!$B32*100</f>
        <v>283.03973286070072</v>
      </c>
      <c r="W32" s="76"/>
      <c r="X32" s="190" t="s">
        <v>38</v>
      </c>
      <c r="Y32" s="240" t="str">
        <f t="shared" si="35"/>
        <v>na</v>
      </c>
      <c r="Z32" s="178">
        <f t="shared" si="36"/>
        <v>9071.5955926552142</v>
      </c>
      <c r="AA32" s="187"/>
      <c r="AB32" s="191" t="s">
        <v>38</v>
      </c>
      <c r="AC32" s="242" t="str">
        <f t="shared" si="37"/>
        <v>na</v>
      </c>
      <c r="AD32" s="386">
        <f>'A2'!AD32/'T2'!$B32*100</f>
        <v>0</v>
      </c>
      <c r="AE32" s="78"/>
      <c r="AF32" s="378" t="s">
        <v>38</v>
      </c>
      <c r="AG32" s="387" t="str">
        <f t="shared" si="38"/>
        <v>na</v>
      </c>
      <c r="AH32" s="386">
        <f>'A2'!AH32/'T2'!$B32*100</f>
        <v>0</v>
      </c>
      <c r="AI32" s="78"/>
      <c r="AJ32" s="378" t="s">
        <v>38</v>
      </c>
      <c r="AK32" s="387" t="str">
        <f t="shared" si="39"/>
        <v>na</v>
      </c>
      <c r="AL32" s="386">
        <f t="shared" si="40"/>
        <v>49.66444109440765</v>
      </c>
      <c r="AM32" s="78"/>
      <c r="AN32" s="378" t="s">
        <v>38</v>
      </c>
      <c r="AO32" s="387" t="str">
        <f t="shared" si="41"/>
        <v>na</v>
      </c>
      <c r="AP32" s="388">
        <f>'A2'!AP32/'T2'!$B32*100</f>
        <v>49.66444109440765</v>
      </c>
      <c r="AQ32" s="389"/>
      <c r="AR32" s="382" t="s">
        <v>38</v>
      </c>
      <c r="AS32" s="390" t="str">
        <f t="shared" si="42"/>
        <v>na</v>
      </c>
      <c r="AT32" s="391">
        <f t="shared" si="43"/>
        <v>9121.2600337496224</v>
      </c>
      <c r="AU32" s="389"/>
      <c r="AV32" s="382" t="s">
        <v>38</v>
      </c>
      <c r="AW32" s="385" t="str">
        <f t="shared" si="44"/>
        <v>na</v>
      </c>
    </row>
    <row r="33" spans="1:49" s="3" customFormat="1" hidden="1" x14ac:dyDescent="0.25">
      <c r="A33" s="27">
        <f>'T1'!A33</f>
        <v>1955</v>
      </c>
      <c r="B33" s="75">
        <f>'A2'!B33/'T2'!$B33*100</f>
        <v>6325.1909050292843</v>
      </c>
      <c r="C33" s="76"/>
      <c r="D33" s="190" t="s">
        <v>38</v>
      </c>
      <c r="E33" s="240" t="str">
        <f t="shared" si="30"/>
        <v>na</v>
      </c>
      <c r="F33" s="75">
        <f>'A2'!F33/'T2'!$B33*100</f>
        <v>1966.300835650879</v>
      </c>
      <c r="G33" s="76"/>
      <c r="H33" s="190" t="s">
        <v>38</v>
      </c>
      <c r="I33" s="240" t="str">
        <f t="shared" si="31"/>
        <v>na</v>
      </c>
      <c r="J33" s="75">
        <f>'A2'!J33/'T2'!$B33*100</f>
        <v>0</v>
      </c>
      <c r="K33" s="76"/>
      <c r="L33" s="190" t="s">
        <v>38</v>
      </c>
      <c r="M33" s="240" t="str">
        <f t="shared" si="32"/>
        <v>na</v>
      </c>
      <c r="N33" s="75">
        <f>'A2'!N33/'T2'!$B33*100</f>
        <v>668.80410037471233</v>
      </c>
      <c r="O33" s="76"/>
      <c r="P33" s="190" t="s">
        <v>38</v>
      </c>
      <c r="Q33" s="240" t="str">
        <f t="shared" si="33"/>
        <v>na</v>
      </c>
      <c r="R33" s="75">
        <f>'A2'!R33/'T2'!$B33*100</f>
        <v>43.415035333319558</v>
      </c>
      <c r="S33" s="76"/>
      <c r="T33" s="190" t="s">
        <v>38</v>
      </c>
      <c r="U33" s="240" t="str">
        <f t="shared" si="34"/>
        <v>na</v>
      </c>
      <c r="V33" s="75">
        <f>'A2'!V33/'T2'!$B33*100</f>
        <v>332.29860740222404</v>
      </c>
      <c r="W33" s="76"/>
      <c r="X33" s="190" t="s">
        <v>38</v>
      </c>
      <c r="Y33" s="240" t="str">
        <f t="shared" si="35"/>
        <v>na</v>
      </c>
      <c r="Z33" s="178">
        <f t="shared" si="36"/>
        <v>9336.0094837904198</v>
      </c>
      <c r="AA33" s="187"/>
      <c r="AB33" s="191" t="s">
        <v>38</v>
      </c>
      <c r="AC33" s="242" t="str">
        <f t="shared" si="37"/>
        <v>na</v>
      </c>
      <c r="AD33" s="386">
        <f>'A2'!AD33/'T2'!$B33*100</f>
        <v>0</v>
      </c>
      <c r="AE33" s="78"/>
      <c r="AF33" s="378" t="s">
        <v>38</v>
      </c>
      <c r="AG33" s="387" t="str">
        <f t="shared" si="38"/>
        <v>na</v>
      </c>
      <c r="AH33" s="386">
        <f>'A2'!AH33/'T2'!$B33*100</f>
        <v>0</v>
      </c>
      <c r="AI33" s="78"/>
      <c r="AJ33" s="378" t="s">
        <v>38</v>
      </c>
      <c r="AK33" s="387" t="str">
        <f t="shared" si="39"/>
        <v>na</v>
      </c>
      <c r="AL33" s="386">
        <f t="shared" si="40"/>
        <v>51.005669154380598</v>
      </c>
      <c r="AM33" s="78"/>
      <c r="AN33" s="378" t="s">
        <v>38</v>
      </c>
      <c r="AO33" s="387" t="str">
        <f t="shared" si="41"/>
        <v>na</v>
      </c>
      <c r="AP33" s="388">
        <f>'A2'!AP33/'T2'!$B33*100</f>
        <v>51.005669154380598</v>
      </c>
      <c r="AQ33" s="389"/>
      <c r="AR33" s="382" t="s">
        <v>38</v>
      </c>
      <c r="AS33" s="390" t="str">
        <f t="shared" si="42"/>
        <v>na</v>
      </c>
      <c r="AT33" s="391">
        <f t="shared" si="43"/>
        <v>9387.0151529448012</v>
      </c>
      <c r="AU33" s="389"/>
      <c r="AV33" s="382" t="s">
        <v>38</v>
      </c>
      <c r="AW33" s="385" t="str">
        <f t="shared" si="44"/>
        <v>na</v>
      </c>
    </row>
    <row r="34" spans="1:49" s="3" customFormat="1" hidden="1" x14ac:dyDescent="0.25">
      <c r="A34" s="27">
        <f>'T1'!A34</f>
        <v>1956</v>
      </c>
      <c r="B34" s="75">
        <f>'A2'!B34/'T2'!$B34*100</f>
        <v>6716.1577180041195</v>
      </c>
      <c r="C34" s="76"/>
      <c r="D34" s="190" t="s">
        <v>38</v>
      </c>
      <c r="E34" s="240" t="str">
        <f t="shared" si="30"/>
        <v>na</v>
      </c>
      <c r="F34" s="75">
        <f>'A2'!F34/'T2'!$B34*100</f>
        <v>2000.6390786572013</v>
      </c>
      <c r="G34" s="76"/>
      <c r="H34" s="190" t="s">
        <v>38</v>
      </c>
      <c r="I34" s="240" t="str">
        <f t="shared" si="31"/>
        <v>na</v>
      </c>
      <c r="J34" s="75">
        <f>'A2'!J34/'T2'!$B34*100</f>
        <v>0</v>
      </c>
      <c r="K34" s="76"/>
      <c r="L34" s="190" t="s">
        <v>38</v>
      </c>
      <c r="M34" s="240" t="str">
        <f t="shared" si="32"/>
        <v>na</v>
      </c>
      <c r="N34" s="75">
        <f>'A2'!N34/'T2'!$B34*100</f>
        <v>847.86593037872512</v>
      </c>
      <c r="O34" s="76"/>
      <c r="P34" s="190" t="s">
        <v>38</v>
      </c>
      <c r="Q34" s="240" t="str">
        <f t="shared" si="33"/>
        <v>na</v>
      </c>
      <c r="R34" s="75">
        <f>'A2'!R34/'T2'!$B34*100</f>
        <v>53.198437093847275</v>
      </c>
      <c r="S34" s="76"/>
      <c r="T34" s="190" t="s">
        <v>38</v>
      </c>
      <c r="U34" s="240" t="str">
        <f t="shared" si="34"/>
        <v>na</v>
      </c>
      <c r="V34" s="75">
        <f>'A2'!V34/'T2'!$B34*100</f>
        <v>327.34629298731477</v>
      </c>
      <c r="W34" s="76"/>
      <c r="X34" s="190" t="s">
        <v>38</v>
      </c>
      <c r="Y34" s="240" t="str">
        <f t="shared" si="35"/>
        <v>na</v>
      </c>
      <c r="Z34" s="178">
        <f t="shared" si="36"/>
        <v>9945.2074571212088</v>
      </c>
      <c r="AA34" s="187"/>
      <c r="AB34" s="191" t="s">
        <v>38</v>
      </c>
      <c r="AC34" s="242" t="str">
        <f t="shared" si="37"/>
        <v>na</v>
      </c>
      <c r="AD34" s="386">
        <f>'A2'!AD34/'T2'!$B34*100</f>
        <v>0</v>
      </c>
      <c r="AE34" s="78"/>
      <c r="AF34" s="378" t="s">
        <v>38</v>
      </c>
      <c r="AG34" s="387" t="str">
        <f t="shared" si="38"/>
        <v>na</v>
      </c>
      <c r="AH34" s="386">
        <f>'A2'!AH34/'T2'!$B34*100</f>
        <v>0</v>
      </c>
      <c r="AI34" s="78"/>
      <c r="AJ34" s="378" t="s">
        <v>38</v>
      </c>
      <c r="AK34" s="387" t="str">
        <f t="shared" si="39"/>
        <v>na</v>
      </c>
      <c r="AL34" s="386">
        <f t="shared" si="40"/>
        <v>53.474391178904149</v>
      </c>
      <c r="AM34" s="78"/>
      <c r="AN34" s="378" t="s">
        <v>38</v>
      </c>
      <c r="AO34" s="387" t="str">
        <f t="shared" si="41"/>
        <v>na</v>
      </c>
      <c r="AP34" s="388">
        <f>'A2'!AP34/'T2'!$B34*100</f>
        <v>53.474391178904149</v>
      </c>
      <c r="AQ34" s="389"/>
      <c r="AR34" s="382" t="s">
        <v>38</v>
      </c>
      <c r="AS34" s="390" t="str">
        <f t="shared" si="42"/>
        <v>na</v>
      </c>
      <c r="AT34" s="391">
        <f t="shared" si="43"/>
        <v>9998.6818483001134</v>
      </c>
      <c r="AU34" s="389"/>
      <c r="AV34" s="382" t="s">
        <v>38</v>
      </c>
      <c r="AW34" s="385" t="str">
        <f t="shared" si="44"/>
        <v>na</v>
      </c>
    </row>
    <row r="35" spans="1:49" s="3" customFormat="1" hidden="1" x14ac:dyDescent="0.25">
      <c r="A35" s="27">
        <f>'T1'!A35</f>
        <v>1957</v>
      </c>
      <c r="B35" s="75">
        <f>'A2'!B35/'T2'!$B35*100</f>
        <v>6870.1362295342878</v>
      </c>
      <c r="C35" s="76"/>
      <c r="D35" s="190" t="s">
        <v>38</v>
      </c>
      <c r="E35" s="240" t="str">
        <f t="shared" si="30"/>
        <v>na</v>
      </c>
      <c r="F35" s="75">
        <f>'A2'!F35/'T2'!$B35*100</f>
        <v>2059.9484334813815</v>
      </c>
      <c r="G35" s="76"/>
      <c r="H35" s="190" t="s">
        <v>38</v>
      </c>
      <c r="I35" s="240" t="str">
        <f t="shared" si="31"/>
        <v>na</v>
      </c>
      <c r="J35" s="75">
        <f>'A2'!J35/'T2'!$B35*100</f>
        <v>0</v>
      </c>
      <c r="K35" s="76"/>
      <c r="L35" s="190" t="s">
        <v>38</v>
      </c>
      <c r="M35" s="240" t="str">
        <f t="shared" si="32"/>
        <v>na</v>
      </c>
      <c r="N35" s="75">
        <f>'A2'!N35/'T2'!$B35*100</f>
        <v>867.29535569744007</v>
      </c>
      <c r="O35" s="76"/>
      <c r="P35" s="190" t="s">
        <v>38</v>
      </c>
      <c r="Q35" s="240" t="str">
        <f t="shared" si="33"/>
        <v>na</v>
      </c>
      <c r="R35" s="75">
        <f>'A2'!R35/'T2'!$B35*100</f>
        <v>49.085512947960275</v>
      </c>
      <c r="S35" s="76"/>
      <c r="T35" s="190" t="s">
        <v>38</v>
      </c>
      <c r="U35" s="240" t="str">
        <f t="shared" si="34"/>
        <v>na</v>
      </c>
      <c r="V35" s="75">
        <f>'A2'!V35/'T2'!$B35*100</f>
        <v>250.10933081351001</v>
      </c>
      <c r="W35" s="76"/>
      <c r="X35" s="190" t="s">
        <v>38</v>
      </c>
      <c r="Y35" s="240" t="str">
        <f t="shared" si="35"/>
        <v>na</v>
      </c>
      <c r="Z35" s="178">
        <f t="shared" si="36"/>
        <v>10096.574862474581</v>
      </c>
      <c r="AA35" s="187"/>
      <c r="AB35" s="191" t="s">
        <v>38</v>
      </c>
      <c r="AC35" s="242" t="str">
        <f t="shared" si="37"/>
        <v>na</v>
      </c>
      <c r="AD35" s="386">
        <f>'A2'!AD35/'T2'!$B35*100</f>
        <v>0</v>
      </c>
      <c r="AE35" s="78"/>
      <c r="AF35" s="378" t="s">
        <v>38</v>
      </c>
      <c r="AG35" s="387" t="str">
        <f t="shared" si="38"/>
        <v>na</v>
      </c>
      <c r="AH35" s="386">
        <f>'A2'!AH35/'T2'!$B35*100</f>
        <v>0</v>
      </c>
      <c r="AI35" s="78"/>
      <c r="AJ35" s="378" t="s">
        <v>38</v>
      </c>
      <c r="AK35" s="387" t="str">
        <f t="shared" si="39"/>
        <v>na</v>
      </c>
      <c r="AL35" s="386">
        <f t="shared" si="40"/>
        <v>56.450765564531721</v>
      </c>
      <c r="AM35" s="78"/>
      <c r="AN35" s="378" t="s">
        <v>38</v>
      </c>
      <c r="AO35" s="387" t="str">
        <f t="shared" si="41"/>
        <v>na</v>
      </c>
      <c r="AP35" s="388">
        <f>'A2'!AP35/'T2'!$B35*100</f>
        <v>56.450765564531721</v>
      </c>
      <c r="AQ35" s="389"/>
      <c r="AR35" s="382" t="s">
        <v>38</v>
      </c>
      <c r="AS35" s="390" t="str">
        <f t="shared" si="42"/>
        <v>na</v>
      </c>
      <c r="AT35" s="391">
        <f t="shared" si="43"/>
        <v>10153.025628039113</v>
      </c>
      <c r="AU35" s="389"/>
      <c r="AV35" s="382" t="s">
        <v>38</v>
      </c>
      <c r="AW35" s="385" t="str">
        <f t="shared" si="44"/>
        <v>na</v>
      </c>
    </row>
    <row r="36" spans="1:49" s="3" customFormat="1" hidden="1" x14ac:dyDescent="0.25">
      <c r="A36" s="27">
        <f>'T1'!A36</f>
        <v>1958</v>
      </c>
      <c r="B36" s="75">
        <f>'A2'!B36/'T2'!$B36*100</f>
        <v>6820.0205072870222</v>
      </c>
      <c r="C36" s="76"/>
      <c r="D36" s="190" t="s">
        <v>38</v>
      </c>
      <c r="E36" s="240" t="str">
        <f t="shared" si="30"/>
        <v>na</v>
      </c>
      <c r="F36" s="75">
        <f>'A2'!F36/'T2'!$B36*100</f>
        <v>2014.6413877186753</v>
      </c>
      <c r="G36" s="76"/>
      <c r="H36" s="190" t="s">
        <v>38</v>
      </c>
      <c r="I36" s="240" t="str">
        <f t="shared" si="31"/>
        <v>na</v>
      </c>
      <c r="J36" s="75">
        <f>'A2'!J36/'T2'!$B36*100</f>
        <v>0</v>
      </c>
      <c r="K36" s="76"/>
      <c r="L36" s="190" t="s">
        <v>38</v>
      </c>
      <c r="M36" s="240" t="str">
        <f t="shared" si="32"/>
        <v>na</v>
      </c>
      <c r="N36" s="75">
        <f>'A2'!N36/'T2'!$B36*100</f>
        <v>861.79472023294852</v>
      </c>
      <c r="O36" s="76"/>
      <c r="P36" s="190" t="s">
        <v>38</v>
      </c>
      <c r="Q36" s="240" t="str">
        <f t="shared" si="33"/>
        <v>na</v>
      </c>
      <c r="R36" s="75">
        <f>'A2'!R36/'T2'!$B36*100</f>
        <v>44.825018451945844</v>
      </c>
      <c r="S36" s="76"/>
      <c r="T36" s="190" t="s">
        <v>38</v>
      </c>
      <c r="U36" s="240" t="str">
        <f t="shared" si="34"/>
        <v>na</v>
      </c>
      <c r="V36" s="75">
        <f>'A2'!V36/'T2'!$B36*100</f>
        <v>315.78552247113112</v>
      </c>
      <c r="W36" s="76"/>
      <c r="X36" s="190" t="s">
        <v>38</v>
      </c>
      <c r="Y36" s="240" t="str">
        <f t="shared" si="35"/>
        <v>na</v>
      </c>
      <c r="Z36" s="178">
        <f t="shared" si="36"/>
        <v>10057.067156161724</v>
      </c>
      <c r="AA36" s="187"/>
      <c r="AB36" s="191" t="s">
        <v>38</v>
      </c>
      <c r="AC36" s="242" t="str">
        <f t="shared" si="37"/>
        <v>na</v>
      </c>
      <c r="AD36" s="386">
        <f>'A2'!AD36/'T2'!$B36*100</f>
        <v>0</v>
      </c>
      <c r="AE36" s="78"/>
      <c r="AF36" s="378" t="s">
        <v>38</v>
      </c>
      <c r="AG36" s="387" t="str">
        <f t="shared" si="38"/>
        <v>na</v>
      </c>
      <c r="AH36" s="386">
        <f>'A2'!AH36/'T2'!$B36*100</f>
        <v>0</v>
      </c>
      <c r="AI36" s="78"/>
      <c r="AJ36" s="378" t="s">
        <v>38</v>
      </c>
      <c r="AK36" s="387" t="str">
        <f t="shared" si="39"/>
        <v>na</v>
      </c>
      <c r="AL36" s="386">
        <f t="shared" si="40"/>
        <v>54.159313553939327</v>
      </c>
      <c r="AM36" s="78"/>
      <c r="AN36" s="378" t="s">
        <v>38</v>
      </c>
      <c r="AO36" s="387" t="str">
        <f t="shared" si="41"/>
        <v>na</v>
      </c>
      <c r="AP36" s="388">
        <f>'A2'!AP36/'T2'!$B36*100</f>
        <v>54.159313553939327</v>
      </c>
      <c r="AQ36" s="389"/>
      <c r="AR36" s="382" t="s">
        <v>38</v>
      </c>
      <c r="AS36" s="390" t="str">
        <f t="shared" si="42"/>
        <v>na</v>
      </c>
      <c r="AT36" s="391">
        <f t="shared" si="43"/>
        <v>10111.226469715662</v>
      </c>
      <c r="AU36" s="389"/>
      <c r="AV36" s="382" t="s">
        <v>38</v>
      </c>
      <c r="AW36" s="385" t="str">
        <f t="shared" si="44"/>
        <v>na</v>
      </c>
    </row>
    <row r="37" spans="1:49" s="3" customFormat="1" hidden="1" x14ac:dyDescent="0.25">
      <c r="A37" s="27">
        <f>'T1'!A37</f>
        <v>1959</v>
      </c>
      <c r="B37" s="75">
        <f>'A2'!B37/'T2'!$B37*100</f>
        <v>7056.7278564616172</v>
      </c>
      <c r="C37" s="76"/>
      <c r="D37" s="190" t="s">
        <v>38</v>
      </c>
      <c r="E37" s="240" t="str">
        <f t="shared" si="30"/>
        <v>na</v>
      </c>
      <c r="F37" s="75">
        <f>'A2'!F37/'T2'!$B37*100</f>
        <v>2070.6014197532318</v>
      </c>
      <c r="G37" s="76"/>
      <c r="H37" s="190" t="s">
        <v>38</v>
      </c>
      <c r="I37" s="240" t="str">
        <f t="shared" si="31"/>
        <v>na</v>
      </c>
      <c r="J37" s="75">
        <f>'A2'!J37/'T2'!$B37*100</f>
        <v>0</v>
      </c>
      <c r="K37" s="76"/>
      <c r="L37" s="190" t="s">
        <v>38</v>
      </c>
      <c r="M37" s="240" t="str">
        <f t="shared" si="32"/>
        <v>na</v>
      </c>
      <c r="N37" s="75">
        <f>'A2'!N37/'T2'!$B37*100</f>
        <v>861.47766095513452</v>
      </c>
      <c r="O37" s="76"/>
      <c r="P37" s="190" t="s">
        <v>38</v>
      </c>
      <c r="Q37" s="240" t="str">
        <f t="shared" si="33"/>
        <v>na</v>
      </c>
      <c r="R37" s="75">
        <f>'A2'!R37/'T2'!$B37*100</f>
        <v>58.885579018086133</v>
      </c>
      <c r="S37" s="76"/>
      <c r="T37" s="190" t="s">
        <v>38</v>
      </c>
      <c r="U37" s="240" t="str">
        <f t="shared" si="34"/>
        <v>na</v>
      </c>
      <c r="V37" s="75">
        <f>'A2'!V37/'T2'!$B37*100</f>
        <v>304.69441416185924</v>
      </c>
      <c r="W37" s="76"/>
      <c r="X37" s="190" t="s">
        <v>38</v>
      </c>
      <c r="Y37" s="240" t="str">
        <f t="shared" si="35"/>
        <v>na</v>
      </c>
      <c r="Z37" s="178">
        <f t="shared" si="36"/>
        <v>10352.386930349927</v>
      </c>
      <c r="AA37" s="187"/>
      <c r="AB37" s="191" t="s">
        <v>38</v>
      </c>
      <c r="AC37" s="242" t="str">
        <f t="shared" si="37"/>
        <v>na</v>
      </c>
      <c r="AD37" s="386">
        <f>'A2'!AD37/'T2'!$B37*100</f>
        <v>0</v>
      </c>
      <c r="AE37" s="78"/>
      <c r="AF37" s="378" t="s">
        <v>38</v>
      </c>
      <c r="AG37" s="387" t="str">
        <f t="shared" si="38"/>
        <v>na</v>
      </c>
      <c r="AH37" s="386">
        <f>'A2'!AH37/'T2'!$B37*100</f>
        <v>0</v>
      </c>
      <c r="AI37" s="78"/>
      <c r="AJ37" s="378" t="s">
        <v>38</v>
      </c>
      <c r="AK37" s="387" t="str">
        <f t="shared" si="39"/>
        <v>na</v>
      </c>
      <c r="AL37" s="386">
        <f t="shared" si="40"/>
        <v>58.145495115813063</v>
      </c>
      <c r="AM37" s="78"/>
      <c r="AN37" s="378" t="s">
        <v>38</v>
      </c>
      <c r="AO37" s="387" t="str">
        <f t="shared" si="41"/>
        <v>na</v>
      </c>
      <c r="AP37" s="388">
        <f>'A2'!AP37/'T2'!$B37*100</f>
        <v>58.145495115813063</v>
      </c>
      <c r="AQ37" s="389"/>
      <c r="AR37" s="382" t="s">
        <v>38</v>
      </c>
      <c r="AS37" s="390" t="str">
        <f t="shared" si="42"/>
        <v>na</v>
      </c>
      <c r="AT37" s="391">
        <f t="shared" si="43"/>
        <v>10410.532425465741</v>
      </c>
      <c r="AU37" s="389"/>
      <c r="AV37" s="382" t="s">
        <v>38</v>
      </c>
      <c r="AW37" s="385" t="str">
        <f t="shared" si="44"/>
        <v>na</v>
      </c>
    </row>
    <row r="38" spans="1:49" s="3" customFormat="1" hidden="1" x14ac:dyDescent="0.25">
      <c r="A38" s="27">
        <f>'T1'!A38</f>
        <v>1960</v>
      </c>
      <c r="B38" s="75">
        <f>'A2'!B38/'T2'!$B38*100</f>
        <v>7320.9365055578401</v>
      </c>
      <c r="C38" s="76"/>
      <c r="D38" s="190" t="s">
        <v>38</v>
      </c>
      <c r="E38" s="240" t="str">
        <f t="shared" si="30"/>
        <v>na</v>
      </c>
      <c r="F38" s="75">
        <f>'A2'!F38/'T2'!$B38*100</f>
        <v>2226.944188824561</v>
      </c>
      <c r="G38" s="76"/>
      <c r="H38" s="190" t="s">
        <v>38</v>
      </c>
      <c r="I38" s="240" t="str">
        <f t="shared" si="31"/>
        <v>na</v>
      </c>
      <c r="J38" s="75">
        <f>'A2'!J38/'T2'!$B38*100</f>
        <v>0</v>
      </c>
      <c r="K38" s="76"/>
      <c r="L38" s="190" t="s">
        <v>38</v>
      </c>
      <c r="M38" s="240" t="str">
        <f t="shared" si="32"/>
        <v>na</v>
      </c>
      <c r="N38" s="75">
        <f>'A2'!N38/'T2'!$B38*100</f>
        <v>1308.5468860194421</v>
      </c>
      <c r="O38" s="76"/>
      <c r="P38" s="190" t="s">
        <v>38</v>
      </c>
      <c r="Q38" s="240" t="str">
        <f t="shared" si="33"/>
        <v>na</v>
      </c>
      <c r="R38" s="75">
        <f>'A2'!R38/'T2'!$B38*100</f>
        <v>100.45556103288433</v>
      </c>
      <c r="S38" s="76"/>
      <c r="T38" s="190" t="s">
        <v>38</v>
      </c>
      <c r="U38" s="240" t="str">
        <f t="shared" si="34"/>
        <v>na</v>
      </c>
      <c r="V38" s="75">
        <f>'A2'!V38/'T2'!$B38*100</f>
        <v>597.17941407148021</v>
      </c>
      <c r="W38" s="76"/>
      <c r="X38" s="190" t="s">
        <v>38</v>
      </c>
      <c r="Y38" s="240" t="str">
        <f t="shared" si="35"/>
        <v>na</v>
      </c>
      <c r="Z38" s="178">
        <f t="shared" si="36"/>
        <v>11554.062555506209</v>
      </c>
      <c r="AA38" s="187"/>
      <c r="AB38" s="191" t="s">
        <v>38</v>
      </c>
      <c r="AC38" s="242" t="str">
        <f t="shared" si="37"/>
        <v>na</v>
      </c>
      <c r="AD38" s="386">
        <f>'A2'!AD38/'T2'!$B38*100</f>
        <v>0</v>
      </c>
      <c r="AE38" s="78"/>
      <c r="AF38" s="378" t="s">
        <v>38</v>
      </c>
      <c r="AG38" s="387" t="str">
        <f t="shared" si="38"/>
        <v>na</v>
      </c>
      <c r="AH38" s="386">
        <f>'A2'!AH38/'T2'!$B38*100</f>
        <v>0</v>
      </c>
      <c r="AI38" s="78"/>
      <c r="AJ38" s="378" t="s">
        <v>38</v>
      </c>
      <c r="AK38" s="387" t="str">
        <f t="shared" si="39"/>
        <v>na</v>
      </c>
      <c r="AL38" s="386">
        <f t="shared" si="40"/>
        <v>60.454508604218582</v>
      </c>
      <c r="AM38" s="78"/>
      <c r="AN38" s="378" t="s">
        <v>38</v>
      </c>
      <c r="AO38" s="387" t="str">
        <f t="shared" si="41"/>
        <v>na</v>
      </c>
      <c r="AP38" s="388">
        <f>'A2'!AP38/'T2'!$B38*100</f>
        <v>60.454508604218582</v>
      </c>
      <c r="AQ38" s="389"/>
      <c r="AR38" s="382" t="s">
        <v>38</v>
      </c>
      <c r="AS38" s="390" t="str">
        <f t="shared" si="42"/>
        <v>na</v>
      </c>
      <c r="AT38" s="391">
        <f t="shared" si="43"/>
        <v>11614.517064110427</v>
      </c>
      <c r="AU38" s="389"/>
      <c r="AV38" s="382" t="s">
        <v>38</v>
      </c>
      <c r="AW38" s="385" t="str">
        <f t="shared" si="44"/>
        <v>na</v>
      </c>
    </row>
    <row r="39" spans="1:49" s="3" customFormat="1" hidden="1" x14ac:dyDescent="0.25">
      <c r="A39" s="27">
        <f>'T1'!A39</f>
        <v>1961</v>
      </c>
      <c r="B39" s="75">
        <f>'A2'!B39/'T2'!$B39*100</f>
        <v>7628.0169352336288</v>
      </c>
      <c r="C39" s="76"/>
      <c r="D39" s="190" t="s">
        <v>38</v>
      </c>
      <c r="E39" s="240" t="str">
        <f t="shared" si="30"/>
        <v>na</v>
      </c>
      <c r="F39" s="75">
        <f>'A2'!F39/'T2'!$B39*100</f>
        <v>2238.745565086635</v>
      </c>
      <c r="G39" s="76"/>
      <c r="H39" s="190" t="s">
        <v>38</v>
      </c>
      <c r="I39" s="240" t="str">
        <f t="shared" si="31"/>
        <v>na</v>
      </c>
      <c r="J39" s="75">
        <f>'A2'!J39/'T2'!$B39*100</f>
        <v>0</v>
      </c>
      <c r="K39" s="76"/>
      <c r="L39" s="190" t="s">
        <v>38</v>
      </c>
      <c r="M39" s="240" t="str">
        <f t="shared" si="32"/>
        <v>na</v>
      </c>
      <c r="N39" s="75">
        <f>'A2'!N39/'T2'!$B39*100</f>
        <v>1315.0599840133414</v>
      </c>
      <c r="O39" s="76"/>
      <c r="P39" s="190" t="s">
        <v>38</v>
      </c>
      <c r="Q39" s="240" t="str">
        <f t="shared" si="33"/>
        <v>na</v>
      </c>
      <c r="R39" s="75">
        <f>'A2'!R39/'T2'!$B39*100</f>
        <v>92.263926870585166</v>
      </c>
      <c r="S39" s="76"/>
      <c r="T39" s="190" t="s">
        <v>38</v>
      </c>
      <c r="U39" s="240" t="str">
        <f t="shared" si="34"/>
        <v>na</v>
      </c>
      <c r="V39" s="75">
        <f>'A2'!V39/'T2'!$B39*100</f>
        <v>563.54282789496062</v>
      </c>
      <c r="W39" s="76"/>
      <c r="X39" s="190" t="s">
        <v>38</v>
      </c>
      <c r="Y39" s="240" t="str">
        <f t="shared" si="35"/>
        <v>na</v>
      </c>
      <c r="Z39" s="178">
        <f t="shared" si="36"/>
        <v>11837.629239099149</v>
      </c>
      <c r="AA39" s="187"/>
      <c r="AB39" s="191" t="s">
        <v>38</v>
      </c>
      <c r="AC39" s="242" t="str">
        <f t="shared" si="37"/>
        <v>na</v>
      </c>
      <c r="AD39" s="386">
        <f>'A2'!AD39/'T2'!$B39*100</f>
        <v>0</v>
      </c>
      <c r="AE39" s="78"/>
      <c r="AF39" s="378" t="s">
        <v>38</v>
      </c>
      <c r="AG39" s="387" t="str">
        <f t="shared" si="38"/>
        <v>na</v>
      </c>
      <c r="AH39" s="386">
        <f>'A2'!AH39/'T2'!$B39*100</f>
        <v>0</v>
      </c>
      <c r="AI39" s="78"/>
      <c r="AJ39" s="378" t="s">
        <v>38</v>
      </c>
      <c r="AK39" s="387" t="str">
        <f t="shared" si="39"/>
        <v>na</v>
      </c>
      <c r="AL39" s="386">
        <f t="shared" si="40"/>
        <v>50.642367424694271</v>
      </c>
      <c r="AM39" s="78"/>
      <c r="AN39" s="378" t="s">
        <v>38</v>
      </c>
      <c r="AO39" s="387" t="str">
        <f t="shared" si="41"/>
        <v>na</v>
      </c>
      <c r="AP39" s="388">
        <f>'A2'!AP39/'T2'!$B39*100</f>
        <v>50.642367424694271</v>
      </c>
      <c r="AQ39" s="389"/>
      <c r="AR39" s="382" t="s">
        <v>38</v>
      </c>
      <c r="AS39" s="390" t="str">
        <f t="shared" si="42"/>
        <v>na</v>
      </c>
      <c r="AT39" s="391">
        <f t="shared" si="43"/>
        <v>11888.271606523844</v>
      </c>
      <c r="AU39" s="389"/>
      <c r="AV39" s="382" t="s">
        <v>38</v>
      </c>
      <c r="AW39" s="385" t="str">
        <f t="shared" si="44"/>
        <v>na</v>
      </c>
    </row>
    <row r="40" spans="1:49" s="3" customFormat="1" hidden="1" x14ac:dyDescent="0.25">
      <c r="A40" s="27">
        <f>'T1'!A40</f>
        <v>1962</v>
      </c>
      <c r="B40" s="75">
        <f>'A2'!B40/'T2'!$B40*100</f>
        <v>7782.5047858142752</v>
      </c>
      <c r="C40" s="76"/>
      <c r="D40" s="190" t="s">
        <v>38</v>
      </c>
      <c r="E40" s="240" t="str">
        <f t="shared" si="30"/>
        <v>na</v>
      </c>
      <c r="F40" s="75">
        <f>'A2'!F40/'T2'!$B40*100</f>
        <v>2318.2735983677112</v>
      </c>
      <c r="G40" s="76"/>
      <c r="H40" s="190" t="s">
        <v>38</v>
      </c>
      <c r="I40" s="240" t="str">
        <f t="shared" si="31"/>
        <v>na</v>
      </c>
      <c r="J40" s="75">
        <f>'A2'!J40/'T2'!$B40*100</f>
        <v>0</v>
      </c>
      <c r="K40" s="76"/>
      <c r="L40" s="190" t="s">
        <v>38</v>
      </c>
      <c r="M40" s="240" t="str">
        <f t="shared" si="32"/>
        <v>na</v>
      </c>
      <c r="N40" s="75">
        <f>'A2'!N40/'T2'!$B40*100</f>
        <v>1380.6894998304433</v>
      </c>
      <c r="O40" s="76"/>
      <c r="P40" s="190" t="s">
        <v>38</v>
      </c>
      <c r="Q40" s="240" t="str">
        <f t="shared" si="33"/>
        <v>na</v>
      </c>
      <c r="R40" s="75">
        <f>'A2'!R40/'T2'!$B40*100</f>
        <v>113.10565615415373</v>
      </c>
      <c r="S40" s="76"/>
      <c r="T40" s="190" t="s">
        <v>38</v>
      </c>
      <c r="U40" s="240" t="str">
        <f t="shared" si="34"/>
        <v>na</v>
      </c>
      <c r="V40" s="75">
        <f>'A2'!V40/'T2'!$B40*100</f>
        <v>536.81702717850158</v>
      </c>
      <c r="W40" s="76"/>
      <c r="X40" s="190" t="s">
        <v>38</v>
      </c>
      <c r="Y40" s="240" t="str">
        <f t="shared" si="35"/>
        <v>na</v>
      </c>
      <c r="Z40" s="178">
        <f t="shared" si="36"/>
        <v>12131.390567345086</v>
      </c>
      <c r="AA40" s="187"/>
      <c r="AB40" s="191" t="s">
        <v>38</v>
      </c>
      <c r="AC40" s="242" t="str">
        <f t="shared" si="37"/>
        <v>na</v>
      </c>
      <c r="AD40" s="386">
        <f>'A2'!AD40/'T2'!$B40*100</f>
        <v>0</v>
      </c>
      <c r="AE40" s="78"/>
      <c r="AF40" s="378" t="s">
        <v>38</v>
      </c>
      <c r="AG40" s="387" t="str">
        <f t="shared" si="38"/>
        <v>na</v>
      </c>
      <c r="AH40" s="386">
        <f>'A2'!AH40/'T2'!$B40*100</f>
        <v>0</v>
      </c>
      <c r="AI40" s="78"/>
      <c r="AJ40" s="378" t="s">
        <v>38</v>
      </c>
      <c r="AK40" s="387" t="str">
        <f t="shared" si="39"/>
        <v>na</v>
      </c>
      <c r="AL40" s="386">
        <f t="shared" si="40"/>
        <v>59.776914360235935</v>
      </c>
      <c r="AM40" s="78"/>
      <c r="AN40" s="378" t="s">
        <v>38</v>
      </c>
      <c r="AO40" s="387" t="str">
        <f t="shared" si="41"/>
        <v>na</v>
      </c>
      <c r="AP40" s="388">
        <f>'A2'!AP40/'T2'!$B40*100</f>
        <v>59.776914360235935</v>
      </c>
      <c r="AQ40" s="389"/>
      <c r="AR40" s="382" t="s">
        <v>38</v>
      </c>
      <c r="AS40" s="390" t="str">
        <f t="shared" si="42"/>
        <v>na</v>
      </c>
      <c r="AT40" s="391">
        <f t="shared" si="43"/>
        <v>12191.167481705323</v>
      </c>
      <c r="AU40" s="389"/>
      <c r="AV40" s="382" t="s">
        <v>38</v>
      </c>
      <c r="AW40" s="385" t="str">
        <f t="shared" si="44"/>
        <v>na</v>
      </c>
    </row>
    <row r="41" spans="1:49" s="3" customFormat="1" hidden="1" x14ac:dyDescent="0.25">
      <c r="A41" s="27">
        <f>'T1'!A41</f>
        <v>1963</v>
      </c>
      <c r="B41" s="75">
        <f>'A2'!B41/'T2'!$B41*100</f>
        <v>8095.6434107742343</v>
      </c>
      <c r="C41" s="76"/>
      <c r="D41" s="190" t="s">
        <v>38</v>
      </c>
      <c r="E41" s="240" t="str">
        <f t="shared" si="30"/>
        <v>na</v>
      </c>
      <c r="F41" s="75">
        <f>'A2'!F41/'T2'!$B41*100</f>
        <v>2336.1614719913364</v>
      </c>
      <c r="G41" s="76"/>
      <c r="H41" s="190" t="s">
        <v>38</v>
      </c>
      <c r="I41" s="240" t="str">
        <f t="shared" si="31"/>
        <v>na</v>
      </c>
      <c r="J41" s="75">
        <f>'A2'!J41/'T2'!$B41*100</f>
        <v>0</v>
      </c>
      <c r="K41" s="76"/>
      <c r="L41" s="190" t="s">
        <v>38</v>
      </c>
      <c r="M41" s="240" t="str">
        <f t="shared" si="32"/>
        <v>na</v>
      </c>
      <c r="N41" s="75">
        <f>'A2'!N41/'T2'!$B41*100</f>
        <v>1666.1098303655581</v>
      </c>
      <c r="O41" s="76"/>
      <c r="P41" s="190" t="s">
        <v>38</v>
      </c>
      <c r="Q41" s="240" t="str">
        <f t="shared" si="33"/>
        <v>na</v>
      </c>
      <c r="R41" s="75">
        <f>'A2'!R41/'T2'!$B41*100</f>
        <v>116.62079743927592</v>
      </c>
      <c r="S41" s="76"/>
      <c r="T41" s="190" t="s">
        <v>38</v>
      </c>
      <c r="U41" s="240" t="str">
        <f t="shared" si="34"/>
        <v>na</v>
      </c>
      <c r="V41" s="75">
        <f>'A2'!V41/'T2'!$B41*100</f>
        <v>542.24524091232377</v>
      </c>
      <c r="W41" s="76"/>
      <c r="X41" s="190" t="s">
        <v>38</v>
      </c>
      <c r="Y41" s="240" t="str">
        <f t="shared" si="35"/>
        <v>na</v>
      </c>
      <c r="Z41" s="178">
        <f t="shared" si="36"/>
        <v>12756.780751482729</v>
      </c>
      <c r="AA41" s="187"/>
      <c r="AB41" s="191" t="s">
        <v>38</v>
      </c>
      <c r="AC41" s="242" t="str">
        <f t="shared" si="37"/>
        <v>na</v>
      </c>
      <c r="AD41" s="386">
        <f>'A2'!AD41/'T2'!$B41*100</f>
        <v>0</v>
      </c>
      <c r="AE41" s="78"/>
      <c r="AF41" s="378" t="s">
        <v>38</v>
      </c>
      <c r="AG41" s="387" t="str">
        <f t="shared" si="38"/>
        <v>na</v>
      </c>
      <c r="AH41" s="386">
        <f>'A2'!AH41/'T2'!$B41*100</f>
        <v>0</v>
      </c>
      <c r="AI41" s="78"/>
      <c r="AJ41" s="378" t="s">
        <v>38</v>
      </c>
      <c r="AK41" s="387" t="str">
        <f t="shared" si="39"/>
        <v>na</v>
      </c>
      <c r="AL41" s="386">
        <f t="shared" si="40"/>
        <v>58.078823186740571</v>
      </c>
      <c r="AM41" s="78"/>
      <c r="AN41" s="378" t="s">
        <v>38</v>
      </c>
      <c r="AO41" s="387" t="str">
        <f t="shared" si="41"/>
        <v>na</v>
      </c>
      <c r="AP41" s="388">
        <f>'A2'!AP41/'T2'!$B41*100</f>
        <v>58.078823186740571</v>
      </c>
      <c r="AQ41" s="389"/>
      <c r="AR41" s="382" t="s">
        <v>38</v>
      </c>
      <c r="AS41" s="390" t="str">
        <f t="shared" si="42"/>
        <v>na</v>
      </c>
      <c r="AT41" s="391">
        <f t="shared" si="43"/>
        <v>12814.85957466947</v>
      </c>
      <c r="AU41" s="389"/>
      <c r="AV41" s="382" t="s">
        <v>38</v>
      </c>
      <c r="AW41" s="385" t="str">
        <f t="shared" si="44"/>
        <v>na</v>
      </c>
    </row>
    <row r="42" spans="1:49" s="3" customFormat="1" hidden="1" x14ac:dyDescent="0.25">
      <c r="A42" s="27">
        <f>'T1'!A42</f>
        <v>1964</v>
      </c>
      <c r="B42" s="75">
        <f>'A2'!B42/'T2'!$B42*100</f>
        <v>8540.9947887384042</v>
      </c>
      <c r="C42" s="76"/>
      <c r="D42" s="190" t="s">
        <v>38</v>
      </c>
      <c r="E42" s="240" t="str">
        <f t="shared" si="30"/>
        <v>na</v>
      </c>
      <c r="F42" s="75">
        <f>'A2'!F42/'T2'!$B42*100</f>
        <v>2930.3711938548749</v>
      </c>
      <c r="G42" s="76"/>
      <c r="H42" s="190" t="s">
        <v>38</v>
      </c>
      <c r="I42" s="240" t="str">
        <f t="shared" si="31"/>
        <v>na</v>
      </c>
      <c r="J42" s="75">
        <f>'A2'!J42/'T2'!$B42*100</f>
        <v>0</v>
      </c>
      <c r="K42" s="76"/>
      <c r="L42" s="190" t="s">
        <v>38</v>
      </c>
      <c r="M42" s="240" t="str">
        <f t="shared" si="32"/>
        <v>na</v>
      </c>
      <c r="N42" s="75">
        <f>'A2'!N42/'T2'!$B42*100</f>
        <v>1358.6747994442674</v>
      </c>
      <c r="O42" s="76"/>
      <c r="P42" s="190" t="s">
        <v>38</v>
      </c>
      <c r="Q42" s="240" t="str">
        <f t="shared" si="33"/>
        <v>na</v>
      </c>
      <c r="R42" s="75">
        <f>'A2'!R42/'T2'!$B42*100</f>
        <v>569.15100620271505</v>
      </c>
      <c r="S42" s="76"/>
      <c r="T42" s="190" t="s">
        <v>38</v>
      </c>
      <c r="U42" s="240" t="str">
        <f t="shared" si="34"/>
        <v>na</v>
      </c>
      <c r="V42" s="75">
        <f>'A2'!V42/'T2'!$B42*100</f>
        <v>670.80543838546294</v>
      </c>
      <c r="W42" s="76"/>
      <c r="X42" s="190" t="s">
        <v>38</v>
      </c>
      <c r="Y42" s="240" t="str">
        <f t="shared" si="35"/>
        <v>na</v>
      </c>
      <c r="Z42" s="192">
        <f t="shared" si="36"/>
        <v>14069.997226625725</v>
      </c>
      <c r="AA42" s="187"/>
      <c r="AB42" s="191" t="s">
        <v>38</v>
      </c>
      <c r="AC42" s="242" t="str">
        <f t="shared" si="37"/>
        <v>na</v>
      </c>
      <c r="AD42" s="386">
        <f>'A2'!AD42/'T2'!$B42*100</f>
        <v>0</v>
      </c>
      <c r="AE42" s="78"/>
      <c r="AF42" s="378" t="s">
        <v>38</v>
      </c>
      <c r="AG42" s="387" t="str">
        <f t="shared" si="38"/>
        <v>na</v>
      </c>
      <c r="AH42" s="386">
        <f>'A2'!AH42/'T2'!$B42*100</f>
        <v>0</v>
      </c>
      <c r="AI42" s="78"/>
      <c r="AJ42" s="378" t="s">
        <v>38</v>
      </c>
      <c r="AK42" s="387" t="str">
        <f t="shared" si="39"/>
        <v>na</v>
      </c>
      <c r="AL42" s="386">
        <f t="shared" si="40"/>
        <v>64.574443099809741</v>
      </c>
      <c r="AM42" s="78"/>
      <c r="AN42" s="378" t="s">
        <v>38</v>
      </c>
      <c r="AO42" s="387" t="str">
        <f t="shared" si="41"/>
        <v>na</v>
      </c>
      <c r="AP42" s="388">
        <f>'A2'!AP42/'T2'!$B42*100</f>
        <v>64.574443099809741</v>
      </c>
      <c r="AQ42" s="389"/>
      <c r="AR42" s="382" t="s">
        <v>38</v>
      </c>
      <c r="AS42" s="390" t="str">
        <f t="shared" si="42"/>
        <v>na</v>
      </c>
      <c r="AT42" s="391">
        <f t="shared" si="43"/>
        <v>14134.571669725534</v>
      </c>
      <c r="AU42" s="389"/>
      <c r="AV42" s="382" t="s">
        <v>38</v>
      </c>
      <c r="AW42" s="385" t="str">
        <f t="shared" si="44"/>
        <v>na</v>
      </c>
    </row>
    <row r="43" spans="1:49" s="3" customFormat="1" hidden="1" x14ac:dyDescent="0.25">
      <c r="A43" s="27">
        <f>'T1'!A43</f>
        <v>1965</v>
      </c>
      <c r="B43" s="75">
        <f>'A2'!B43/'T2'!$B43*100</f>
        <v>9013.2882693383108</v>
      </c>
      <c r="C43" s="123"/>
      <c r="D43" s="190" t="s">
        <v>38</v>
      </c>
      <c r="E43" s="238" t="str">
        <f>D43</f>
        <v>na</v>
      </c>
      <c r="F43" s="75">
        <f>'A2'!F43/'T2'!$B43*100</f>
        <v>3045.162814035426</v>
      </c>
      <c r="G43" s="123"/>
      <c r="H43" s="190" t="s">
        <v>38</v>
      </c>
      <c r="I43" s="238" t="str">
        <f>H43</f>
        <v>na</v>
      </c>
      <c r="J43" s="75">
        <f>'A2'!J43/'T2'!$B43*100</f>
        <v>0</v>
      </c>
      <c r="K43" s="123"/>
      <c r="L43" s="190" t="s">
        <v>38</v>
      </c>
      <c r="M43" s="238" t="str">
        <f>L43</f>
        <v>na</v>
      </c>
      <c r="N43" s="75">
        <f>'A2'!N43/'T2'!$B43*100</f>
        <v>1694.0402131475505</v>
      </c>
      <c r="O43" s="123"/>
      <c r="P43" s="190" t="s">
        <v>38</v>
      </c>
      <c r="Q43" s="238" t="str">
        <f>P43</f>
        <v>na</v>
      </c>
      <c r="R43" s="75">
        <f>'A2'!R43/'T2'!$B43*100</f>
        <v>588.74056792480053</v>
      </c>
      <c r="S43" s="123"/>
      <c r="T43" s="190" t="s">
        <v>38</v>
      </c>
      <c r="U43" s="238" t="str">
        <f>T43</f>
        <v>na</v>
      </c>
      <c r="V43" s="75">
        <f>'A2'!V43/'T2'!$B43*100</f>
        <v>689.27756547759668</v>
      </c>
      <c r="W43" s="123"/>
      <c r="X43" s="190" t="s">
        <v>38</v>
      </c>
      <c r="Y43" s="238" t="str">
        <f>X43</f>
        <v>na</v>
      </c>
      <c r="Z43" s="200">
        <f t="shared" si="36"/>
        <v>15030.509429923684</v>
      </c>
      <c r="AA43" s="187"/>
      <c r="AB43" s="202" t="s">
        <v>38</v>
      </c>
      <c r="AC43" s="243" t="str">
        <f>AB43</f>
        <v>na</v>
      </c>
      <c r="AD43" s="386">
        <f>'A2'!AD43/'T2'!$B43*100</f>
        <v>0</v>
      </c>
      <c r="AE43" s="78"/>
      <c r="AF43" s="378" t="s">
        <v>38</v>
      </c>
      <c r="AG43" s="387" t="str">
        <f>AF43</f>
        <v>na</v>
      </c>
      <c r="AH43" s="386">
        <f>'A2'!AH43/'T2'!$B43*100</f>
        <v>0</v>
      </c>
      <c r="AI43" s="78"/>
      <c r="AJ43" s="378" t="s">
        <v>38</v>
      </c>
      <c r="AK43" s="387" t="str">
        <f>AJ43</f>
        <v>na</v>
      </c>
      <c r="AL43" s="386">
        <f t="shared" si="40"/>
        <v>76.11575751017746</v>
      </c>
      <c r="AM43" s="78"/>
      <c r="AN43" s="378" t="s">
        <v>38</v>
      </c>
      <c r="AO43" s="387" t="str">
        <f>AN43</f>
        <v>na</v>
      </c>
      <c r="AP43" s="388">
        <f>'A2'!AP43/'T2'!$B43*100</f>
        <v>76.11575751017746</v>
      </c>
      <c r="AQ43" s="389"/>
      <c r="AR43" s="382" t="s">
        <v>38</v>
      </c>
      <c r="AS43" s="390" t="str">
        <f>AR43</f>
        <v>na</v>
      </c>
      <c r="AT43" s="391">
        <f t="shared" si="43"/>
        <v>15106.625187433861</v>
      </c>
      <c r="AU43" s="389"/>
      <c r="AV43" s="382" t="s">
        <v>38</v>
      </c>
      <c r="AW43" s="385" t="str">
        <f>AV43</f>
        <v>na</v>
      </c>
    </row>
    <row r="44" spans="1:49" s="91" customFormat="1" x14ac:dyDescent="0.25">
      <c r="A44" s="27">
        <f>'T1'!A44</f>
        <v>1966</v>
      </c>
      <c r="B44" s="302">
        <f>'A2'!B44/'T2'!$B44*100</f>
        <v>9279.886675847818</v>
      </c>
      <c r="C44" s="16"/>
      <c r="D44" s="190">
        <f>'A2'!D44/'T2'!$B44*100</f>
        <v>0</v>
      </c>
      <c r="E44" s="239">
        <f t="shared" ref="E44:E93" si="45">SUM(B44:D44)</f>
        <v>9279.886675847818</v>
      </c>
      <c r="F44" s="302">
        <f>'A2'!F44/'T2'!$B44*100</f>
        <v>2479.2826276816891</v>
      </c>
      <c r="G44" s="16"/>
      <c r="H44" s="190">
        <f>'A2'!H44/'T2'!$B44*100</f>
        <v>1350.4098831758461</v>
      </c>
      <c r="I44" s="239">
        <f t="shared" ref="I44:I93" si="46">SUM(F44:H44)</f>
        <v>3829.6925108575351</v>
      </c>
      <c r="J44" s="302">
        <f>'A2'!J44/'T2'!$B44*100</f>
        <v>0</v>
      </c>
      <c r="K44" s="16"/>
      <c r="L44" s="190">
        <f>'A2'!L44/'T2'!$B44*100</f>
        <v>4077.8819851121248</v>
      </c>
      <c r="M44" s="239">
        <f t="shared" ref="M44:M93" si="47">SUM(J44:L44)</f>
        <v>4077.8819851121248</v>
      </c>
      <c r="N44" s="302">
        <f>'A2'!N44/'T2'!$B44*100</f>
        <v>1425.9733171475225</v>
      </c>
      <c r="O44" s="16"/>
      <c r="P44" s="190">
        <f>'A2'!P44/'T2'!$B44*100</f>
        <v>1441.0762383108406</v>
      </c>
      <c r="Q44" s="239">
        <f t="shared" ref="Q44:Q93" si="48">SUM(N44:P44)</f>
        <v>2867.0495554583631</v>
      </c>
      <c r="R44" s="302">
        <f>'A2'!R44/'T2'!$B44*100</f>
        <v>601.9319651037365</v>
      </c>
      <c r="S44" s="16"/>
      <c r="T44" s="190">
        <f>'A2'!T44/'T2'!$B44*100</f>
        <v>0</v>
      </c>
      <c r="U44" s="239">
        <f t="shared" ref="U44:U93" si="49">SUM(R44:T44)</f>
        <v>601.9319651037365</v>
      </c>
      <c r="V44" s="302">
        <f>'A2'!V44/'T2'!$B44*100</f>
        <v>1393.5189049598064</v>
      </c>
      <c r="W44" s="16"/>
      <c r="X44" s="190">
        <f>'A2'!X44/'T2'!$B44*100</f>
        <v>2566.3245749377688</v>
      </c>
      <c r="Y44" s="239">
        <f t="shared" ref="Y44:Y93" si="50">SUM(V44:X44)</f>
        <v>3959.843479897575</v>
      </c>
      <c r="Z44" s="177">
        <f t="shared" si="36"/>
        <v>15180.593490740572</v>
      </c>
      <c r="AA44" s="217"/>
      <c r="AB44" s="191">
        <f t="shared" ref="AA44:AB93" si="51">D44+H44+L44+P44+T44+X44</f>
        <v>9435.6926815365805</v>
      </c>
      <c r="AC44" s="241">
        <f>SUM(Z44:AB44)</f>
        <v>24616.286172277152</v>
      </c>
      <c r="AD44" s="377">
        <f>'A2'!AD44/'T2'!$B44*100</f>
        <v>83.900978595891033</v>
      </c>
      <c r="AE44" s="355"/>
      <c r="AF44" s="378">
        <f>'A2'!AF44/'T2'!$B44*100</f>
        <v>55.933985730594017</v>
      </c>
      <c r="AG44" s="379">
        <f t="shared" ref="AG44:AG93" si="52">SUM(AD44:AF44)</f>
        <v>139.83496432648505</v>
      </c>
      <c r="AH44" s="377">
        <f>'A2'!AH44/'T2'!$B44*100</f>
        <v>0</v>
      </c>
      <c r="AI44" s="355"/>
      <c r="AJ44" s="378">
        <f>'A2'!AJ44/'T2'!$B44*100</f>
        <v>0</v>
      </c>
      <c r="AK44" s="379">
        <f t="shared" ref="AK44:AK93" si="53">SUM(AH44:AJ44)</f>
        <v>0</v>
      </c>
      <c r="AL44" s="377">
        <f t="shared" si="40"/>
        <v>16.146880152335356</v>
      </c>
      <c r="AM44" s="355"/>
      <c r="AN44" s="378">
        <f t="shared" si="40"/>
        <v>0</v>
      </c>
      <c r="AO44" s="379">
        <f t="shared" ref="AO44:AO93" si="54">SUM(AL44:AN44)</f>
        <v>16.146880152335356</v>
      </c>
      <c r="AP44" s="380">
        <f>'A2'!AP44/'T2'!$B44*100</f>
        <v>100.04785874822639</v>
      </c>
      <c r="AQ44" s="381"/>
      <c r="AR44" s="382">
        <f>'A2'!AR44/'T2'!$B44*100</f>
        <v>55.933985730594017</v>
      </c>
      <c r="AS44" s="383">
        <f t="shared" ref="AS44:AS93" si="55">SUM(AP44:AR44)</f>
        <v>155.98184447882039</v>
      </c>
      <c r="AT44" s="384">
        <f t="shared" si="43"/>
        <v>15280.641349488798</v>
      </c>
      <c r="AU44" s="381"/>
      <c r="AV44" s="382">
        <f t="shared" ref="AV44:AV93" si="56">AB44+AR44</f>
        <v>9491.6266672671736</v>
      </c>
      <c r="AW44" s="385">
        <f t="shared" ref="AW44:AW93" si="57">SUM(AT44:AV44)</f>
        <v>24772.268016755974</v>
      </c>
    </row>
    <row r="45" spans="1:49" s="3" customFormat="1" x14ac:dyDescent="0.25">
      <c r="A45" s="27">
        <f>'T1'!A45</f>
        <v>1967</v>
      </c>
      <c r="B45" s="75">
        <f>'A2'!B45/'T2'!$B45*100</f>
        <v>9886.863649290528</v>
      </c>
      <c r="C45" s="76"/>
      <c r="D45" s="76">
        <f>'A2'!D45/'T2'!$B45*100</f>
        <v>0</v>
      </c>
      <c r="E45" s="198">
        <f t="shared" si="45"/>
        <v>9886.863649290528</v>
      </c>
      <c r="F45" s="75">
        <f>'A2'!F45/'T2'!$B45*100</f>
        <v>2360.596227322907</v>
      </c>
      <c r="G45" s="76"/>
      <c r="H45" s="76">
        <f>'A2'!H45/'T2'!$B45*100</f>
        <v>1595.6626461579094</v>
      </c>
      <c r="I45" s="198">
        <f t="shared" si="46"/>
        <v>3956.2588734808164</v>
      </c>
      <c r="J45" s="75">
        <f>'A2'!J45/'T2'!$B45*100</f>
        <v>763.60169837352612</v>
      </c>
      <c r="K45" s="76"/>
      <c r="L45" s="76">
        <f>'A2'!L45/'T2'!$B45*100</f>
        <v>4288.7578758591917</v>
      </c>
      <c r="M45" s="198">
        <f t="shared" si="47"/>
        <v>5052.3595742327179</v>
      </c>
      <c r="N45" s="75">
        <f>'A2'!N45/'T2'!$B45*100</f>
        <v>1421.9236461082837</v>
      </c>
      <c r="O45" s="76"/>
      <c r="P45" s="76">
        <f>'A2'!P45/'T2'!$B45*100</f>
        <v>1527.8049462015197</v>
      </c>
      <c r="Q45" s="198">
        <f t="shared" si="48"/>
        <v>2949.7285923098034</v>
      </c>
      <c r="R45" s="75">
        <f>'A2'!R45/'T2'!$B45*100</f>
        <v>553.98113260798073</v>
      </c>
      <c r="S45" s="76"/>
      <c r="T45" s="76">
        <f>'A2'!T45/'T2'!$B45*100</f>
        <v>0</v>
      </c>
      <c r="U45" s="198">
        <f t="shared" si="49"/>
        <v>553.98113260798073</v>
      </c>
      <c r="V45" s="75">
        <f>'A2'!V45/'T2'!$B45*100</f>
        <v>1713.5785296741055</v>
      </c>
      <c r="W45" s="76"/>
      <c r="X45" s="76">
        <f>'A2'!X45/'T2'!$B45*100</f>
        <v>2669.0959811065295</v>
      </c>
      <c r="Y45" s="198">
        <f t="shared" si="50"/>
        <v>4382.6745107806346</v>
      </c>
      <c r="Z45" s="200">
        <f t="shared" si="36"/>
        <v>16700.54488337733</v>
      </c>
      <c r="AA45" s="187"/>
      <c r="AB45" s="203">
        <f t="shared" si="51"/>
        <v>10081.321449325151</v>
      </c>
      <c r="AC45" s="193">
        <f t="shared" ref="AC45:AC93" si="58">SUM(Z45:AB45)</f>
        <v>26781.866332702481</v>
      </c>
      <c r="AD45" s="386">
        <f>'A2'!AD45/'T2'!$B45*100</f>
        <v>109.77106305449622</v>
      </c>
      <c r="AE45" s="78"/>
      <c r="AF45" s="78">
        <f>'A2'!AF45/'T2'!$B45*100</f>
        <v>109.77106305449622</v>
      </c>
      <c r="AG45" s="392">
        <f t="shared" si="52"/>
        <v>219.54212610899245</v>
      </c>
      <c r="AH45" s="386">
        <f>'A2'!AH45/'T2'!$B45*100</f>
        <v>81.660615943783384</v>
      </c>
      <c r="AI45" s="78"/>
      <c r="AJ45" s="78">
        <f>'A2'!AJ45/'T2'!$B45*100</f>
        <v>0</v>
      </c>
      <c r="AK45" s="392">
        <f t="shared" si="53"/>
        <v>81.660615943783384</v>
      </c>
      <c r="AL45" s="386">
        <f t="shared" si="40"/>
        <v>0.29576852918719965</v>
      </c>
      <c r="AM45" s="78"/>
      <c r="AN45" s="77">
        <f t="shared" si="40"/>
        <v>0</v>
      </c>
      <c r="AO45" s="392">
        <f t="shared" si="54"/>
        <v>0.29576852918719965</v>
      </c>
      <c r="AP45" s="388">
        <f>'A2'!AP45/'T2'!$B45*100</f>
        <v>191.72744752746681</v>
      </c>
      <c r="AQ45" s="388"/>
      <c r="AR45" s="389">
        <f>'A2'!AR45/'T2'!$B45*100</f>
        <v>109.77106305449622</v>
      </c>
      <c r="AS45" s="155">
        <f t="shared" si="55"/>
        <v>301.49851058196305</v>
      </c>
      <c r="AT45" s="391">
        <f t="shared" si="43"/>
        <v>16892.272330904798</v>
      </c>
      <c r="AU45" s="389"/>
      <c r="AV45" s="389">
        <f t="shared" si="56"/>
        <v>10191.092512379648</v>
      </c>
      <c r="AW45" s="155">
        <f t="shared" si="57"/>
        <v>27083.364843284446</v>
      </c>
    </row>
    <row r="46" spans="1:49" s="3" customFormat="1" x14ac:dyDescent="0.25">
      <c r="A46" s="27">
        <f>'T1'!A46</f>
        <v>1968</v>
      </c>
      <c r="B46" s="75">
        <f>'A2'!B46/'T2'!$B46*100</f>
        <v>10122.966515074681</v>
      </c>
      <c r="C46" s="76">
        <f>'A2'!C46/'T2'!$B46*100</f>
        <v>0</v>
      </c>
      <c r="D46" s="76">
        <f>'A2'!D46/'T2'!$B46*100</f>
        <v>0</v>
      </c>
      <c r="E46" s="198">
        <f t="shared" si="45"/>
        <v>10122.966515074681</v>
      </c>
      <c r="F46" s="75">
        <f>'A2'!F46/'T2'!$B46*100</f>
        <v>2476.9837024887047</v>
      </c>
      <c r="G46" s="76">
        <f>'A2'!G46/'T2'!$B46*100</f>
        <v>0</v>
      </c>
      <c r="H46" s="76">
        <f>'A2'!H46/'T2'!$B46*100</f>
        <v>1646.5889296522239</v>
      </c>
      <c r="I46" s="198">
        <f t="shared" si="46"/>
        <v>4123.5726321409284</v>
      </c>
      <c r="J46" s="75">
        <f>'A2'!J46/'T2'!$B46*100</f>
        <v>946.29026921308127</v>
      </c>
      <c r="K46" s="76">
        <f>'A2'!K46/'T2'!$B46*100</f>
        <v>0</v>
      </c>
      <c r="L46" s="76">
        <f>'A2'!L46/'T2'!$B46*100</f>
        <v>4860.6500739561679</v>
      </c>
      <c r="M46" s="198">
        <f t="shared" si="47"/>
        <v>5806.940343169249</v>
      </c>
      <c r="N46" s="75">
        <f>'A2'!N46/'T2'!$B46*100</f>
        <v>1708.972155396312</v>
      </c>
      <c r="O46" s="76">
        <f>'A2'!O46/'T2'!$B46*100</f>
        <v>0</v>
      </c>
      <c r="P46" s="76">
        <f>'A2'!P46/'T2'!$B46*100</f>
        <v>1411.0933259927476</v>
      </c>
      <c r="Q46" s="198">
        <f t="shared" si="48"/>
        <v>3120.0654813890596</v>
      </c>
      <c r="R46" s="75">
        <f>'A2'!R46/'T2'!$B46*100</f>
        <v>592.34323457130279</v>
      </c>
      <c r="S46" s="76">
        <f>'A2'!S46/'T2'!$B46*100</f>
        <v>0</v>
      </c>
      <c r="T46" s="76">
        <f>'A2'!T46/'T2'!$B46*100</f>
        <v>0</v>
      </c>
      <c r="U46" s="198">
        <f t="shared" si="49"/>
        <v>592.34323457130279</v>
      </c>
      <c r="V46" s="75">
        <f>'A2'!V46/'T2'!$B46*100</f>
        <v>2233.3731243230523</v>
      </c>
      <c r="W46" s="76">
        <f>'A2'!W46/'T2'!$B46*100</f>
        <v>0</v>
      </c>
      <c r="X46" s="76">
        <f>'A2'!X46/'T2'!$B46*100</f>
        <v>2607.0110874542142</v>
      </c>
      <c r="Y46" s="198">
        <f t="shared" si="50"/>
        <v>4840.3842117772665</v>
      </c>
      <c r="Z46" s="200">
        <f t="shared" si="36"/>
        <v>18080.929001067132</v>
      </c>
      <c r="AA46" s="187">
        <f t="shared" si="51"/>
        <v>0</v>
      </c>
      <c r="AB46" s="203">
        <f t="shared" si="51"/>
        <v>10525.343417055354</v>
      </c>
      <c r="AC46" s="193">
        <f t="shared" si="58"/>
        <v>28606.272418122484</v>
      </c>
      <c r="AD46" s="386">
        <f>'A2'!AD46/'T2'!$B46*100</f>
        <v>110.50732549244115</v>
      </c>
      <c r="AE46" s="393">
        <f>'A2'!AE46/'T2'!$B46*100</f>
        <v>0</v>
      </c>
      <c r="AF46" s="78">
        <f>'A2'!AF46/'T2'!$B46*100</f>
        <v>147.34310065658821</v>
      </c>
      <c r="AG46" s="392">
        <f t="shared" si="52"/>
        <v>257.85042614902937</v>
      </c>
      <c r="AH46" s="386">
        <f>'A2'!AH46/'T2'!$B46*100</f>
        <v>120.59393012245529</v>
      </c>
      <c r="AI46" s="393">
        <f>'A2'!AI46/'T2'!$B46*100</f>
        <v>0</v>
      </c>
      <c r="AJ46" s="78">
        <f>'A2'!AJ46/'T2'!$B46*100</f>
        <v>0</v>
      </c>
      <c r="AK46" s="392">
        <f t="shared" si="53"/>
        <v>120.59393012245529</v>
      </c>
      <c r="AL46" s="386">
        <f t="shared" si="40"/>
        <v>12.539012890725857</v>
      </c>
      <c r="AM46" s="78">
        <f t="shared" si="40"/>
        <v>0</v>
      </c>
      <c r="AN46" s="77">
        <f t="shared" si="40"/>
        <v>0</v>
      </c>
      <c r="AO46" s="392">
        <f t="shared" si="54"/>
        <v>12.539012890725857</v>
      </c>
      <c r="AP46" s="388">
        <f>'A2'!AP46/'T2'!$B46*100</f>
        <v>243.64026850562232</v>
      </c>
      <c r="AQ46" s="388">
        <f>'A2'!AQ46/'T2'!$B46*100</f>
        <v>0</v>
      </c>
      <c r="AR46" s="389">
        <f>'A2'!AR46/'T2'!$B46*100</f>
        <v>147.34310065658821</v>
      </c>
      <c r="AS46" s="155">
        <f t="shared" si="55"/>
        <v>390.98336916221052</v>
      </c>
      <c r="AT46" s="391">
        <f t="shared" si="43"/>
        <v>18324.569269572756</v>
      </c>
      <c r="AU46" s="389">
        <f t="shared" si="43"/>
        <v>0</v>
      </c>
      <c r="AV46" s="389">
        <f t="shared" si="56"/>
        <v>10672.686517711942</v>
      </c>
      <c r="AW46" s="155">
        <f t="shared" si="57"/>
        <v>28997.255787284696</v>
      </c>
    </row>
    <row r="47" spans="1:49" s="3" customFormat="1" x14ac:dyDescent="0.25">
      <c r="A47" s="27">
        <f>'T1'!A47</f>
        <v>1969</v>
      </c>
      <c r="B47" s="75">
        <f>'A2'!B47/'T2'!$B47*100</f>
        <v>10105.757397527645</v>
      </c>
      <c r="C47" s="76">
        <f>'A2'!C47/'T2'!$B47*100</f>
        <v>0</v>
      </c>
      <c r="D47" s="76">
        <f>'A2'!D47/'T2'!$B47*100</f>
        <v>0</v>
      </c>
      <c r="E47" s="198">
        <f t="shared" si="45"/>
        <v>10105.757397527645</v>
      </c>
      <c r="F47" s="75">
        <f>'A2'!F47/'T2'!$B47*100</f>
        <v>2546.6740494721234</v>
      </c>
      <c r="G47" s="76">
        <f>'A2'!G47/'T2'!$B47*100</f>
        <v>0</v>
      </c>
      <c r="H47" s="76">
        <f>'A2'!H47/'T2'!$B47*100</f>
        <v>1853.9808121324249</v>
      </c>
      <c r="I47" s="198">
        <f t="shared" si="46"/>
        <v>4400.6548616045484</v>
      </c>
      <c r="J47" s="75">
        <f>'A2'!J47/'T2'!$B47*100</f>
        <v>1077.9979360868979</v>
      </c>
      <c r="K47" s="76">
        <f>'A2'!K47/'T2'!$B47*100</f>
        <v>0</v>
      </c>
      <c r="L47" s="76">
        <f>'A2'!L47/'T2'!$B47*100</f>
        <v>5906.3064733427291</v>
      </c>
      <c r="M47" s="198">
        <f t="shared" si="47"/>
        <v>6984.3044094296274</v>
      </c>
      <c r="N47" s="75">
        <f>'A2'!N47/'T2'!$B47*100</f>
        <v>1829.1876688345428</v>
      </c>
      <c r="O47" s="76">
        <f>'A2'!O47/'T2'!$B47*100</f>
        <v>0</v>
      </c>
      <c r="P47" s="76">
        <f>'A2'!P47/'T2'!$B47*100</f>
        <v>1961.0356355722938</v>
      </c>
      <c r="Q47" s="198">
        <f t="shared" si="48"/>
        <v>3790.2233044068366</v>
      </c>
      <c r="R47" s="75">
        <f>'A2'!R47/'T2'!$B47*100</f>
        <v>616.39631126927532</v>
      </c>
      <c r="S47" s="76">
        <f>'A2'!S47/'T2'!$B47*100</f>
        <v>0</v>
      </c>
      <c r="T47" s="76">
        <f>'A2'!T47/'T2'!$B47*100</f>
        <v>6.7969856568944369</v>
      </c>
      <c r="U47" s="198">
        <f t="shared" si="49"/>
        <v>623.19329692616975</v>
      </c>
      <c r="V47" s="75">
        <f>'A2'!V47/'T2'!$B47*100</f>
        <v>2311.2102215112636</v>
      </c>
      <c r="W47" s="76">
        <f>'A2'!W47/'T2'!$B47*100</f>
        <v>0</v>
      </c>
      <c r="X47" s="76">
        <f>'A2'!X47/'T2'!$B47*100</f>
        <v>2735.3934698925536</v>
      </c>
      <c r="Y47" s="198">
        <f t="shared" si="50"/>
        <v>5046.6036914038177</v>
      </c>
      <c r="Z47" s="200">
        <f t="shared" si="36"/>
        <v>18487.223584701747</v>
      </c>
      <c r="AA47" s="187">
        <f t="shared" si="51"/>
        <v>0</v>
      </c>
      <c r="AB47" s="203">
        <f t="shared" si="51"/>
        <v>12463.513376596895</v>
      </c>
      <c r="AC47" s="193">
        <f t="shared" si="58"/>
        <v>30950.736961298644</v>
      </c>
      <c r="AD47" s="386">
        <f>'A2'!AD47/'T2'!$B47*100</f>
        <v>108.80225434977358</v>
      </c>
      <c r="AE47" s="393">
        <f>'A2'!AE47/'T2'!$B47*100</f>
        <v>0</v>
      </c>
      <c r="AF47" s="78">
        <f>'A2'!AF47/'T2'!$B47*100</f>
        <v>145.06967246636475</v>
      </c>
      <c r="AG47" s="392">
        <f t="shared" si="52"/>
        <v>253.87192681613834</v>
      </c>
      <c r="AH47" s="386">
        <f>'A2'!AH47/'T2'!$B47*100</f>
        <v>125.21408173358046</v>
      </c>
      <c r="AI47" s="393">
        <f>'A2'!AI47/'T2'!$B47*100</f>
        <v>0</v>
      </c>
      <c r="AJ47" s="78">
        <f>'A2'!AJ47/'T2'!$B47*100</f>
        <v>0</v>
      </c>
      <c r="AK47" s="392">
        <f t="shared" si="53"/>
        <v>125.21408173358046</v>
      </c>
      <c r="AL47" s="386">
        <f t="shared" si="40"/>
        <v>11.178849925580295</v>
      </c>
      <c r="AM47" s="78">
        <f t="shared" si="40"/>
        <v>0</v>
      </c>
      <c r="AN47" s="77">
        <f t="shared" si="40"/>
        <v>0</v>
      </c>
      <c r="AO47" s="392">
        <f t="shared" si="54"/>
        <v>11.178849925580295</v>
      </c>
      <c r="AP47" s="388">
        <f>'A2'!AP47/'T2'!$B47*100</f>
        <v>245.19518600893434</v>
      </c>
      <c r="AQ47" s="388">
        <f>'A2'!AQ47/'T2'!$B47*100</f>
        <v>0</v>
      </c>
      <c r="AR47" s="389">
        <f>'A2'!AR47/'T2'!$B47*100</f>
        <v>145.06967246636475</v>
      </c>
      <c r="AS47" s="155">
        <f t="shared" si="55"/>
        <v>390.26485847529909</v>
      </c>
      <c r="AT47" s="391">
        <f t="shared" si="43"/>
        <v>18732.418770710683</v>
      </c>
      <c r="AU47" s="389">
        <f t="shared" si="43"/>
        <v>0</v>
      </c>
      <c r="AV47" s="389">
        <f t="shared" si="56"/>
        <v>12608.58304906326</v>
      </c>
      <c r="AW47" s="155">
        <f t="shared" si="57"/>
        <v>31341.001819773941</v>
      </c>
    </row>
    <row r="48" spans="1:49" s="3" customFormat="1" x14ac:dyDescent="0.25">
      <c r="A48" s="27">
        <f>'T1'!A48</f>
        <v>1970</v>
      </c>
      <c r="B48" s="75">
        <f>'A2'!B48/'T2'!$B48*100</f>
        <v>10362.87019560794</v>
      </c>
      <c r="C48" s="76">
        <f>'A2'!C48/'T2'!$B48*100</f>
        <v>0</v>
      </c>
      <c r="D48" s="76">
        <f>'A2'!D48/'T2'!$B48*100</f>
        <v>0</v>
      </c>
      <c r="E48" s="198">
        <f t="shared" si="45"/>
        <v>10362.87019560794</v>
      </c>
      <c r="F48" s="75">
        <f>'A2'!F48/'T2'!$B48*100</f>
        <v>2519.5382143042657</v>
      </c>
      <c r="G48" s="76">
        <f>'A2'!G48/'T2'!$B48*100</f>
        <v>0</v>
      </c>
      <c r="H48" s="76">
        <f>'A2'!H48/'T2'!$B48*100</f>
        <v>2531.5718332861288</v>
      </c>
      <c r="I48" s="198">
        <f t="shared" si="46"/>
        <v>5051.110047590395</v>
      </c>
      <c r="J48" s="75">
        <f>'A2'!J48/'T2'!$B48*100</f>
        <v>1029.5958635803024</v>
      </c>
      <c r="K48" s="76">
        <f>'A2'!K48/'T2'!$B48*100</f>
        <v>0</v>
      </c>
      <c r="L48" s="76">
        <f>'A2'!L48/'T2'!$B48*100</f>
        <v>5706.8846832988902</v>
      </c>
      <c r="M48" s="198">
        <f t="shared" si="47"/>
        <v>6736.4805468791928</v>
      </c>
      <c r="N48" s="75">
        <f>'A2'!N48/'T2'!$B48*100</f>
        <v>1552.179952932283</v>
      </c>
      <c r="O48" s="76">
        <f>'A2'!O48/'T2'!$B48*100</f>
        <v>0</v>
      </c>
      <c r="P48" s="76">
        <f>'A2'!P48/'T2'!$B48*100</f>
        <v>2043.6996719837855</v>
      </c>
      <c r="Q48" s="198">
        <f t="shared" si="48"/>
        <v>3595.8796249160687</v>
      </c>
      <c r="R48" s="75">
        <f>'A2'!R48/'T2'!$B48*100</f>
        <v>635.11008933869641</v>
      </c>
      <c r="S48" s="76">
        <f>'A2'!S48/'T2'!$B48*100</f>
        <v>17.42348409320774</v>
      </c>
      <c r="T48" s="76">
        <f>'A2'!T48/'T2'!$B48*100</f>
        <v>11.593334918609409</v>
      </c>
      <c r="U48" s="198">
        <f t="shared" si="49"/>
        <v>664.12690835051365</v>
      </c>
      <c r="V48" s="75">
        <f>'A2'!V48/'T2'!$B48*100</f>
        <v>1928.3484828835899</v>
      </c>
      <c r="W48" s="76">
        <f>'A2'!W48/'T2'!$B48*100</f>
        <v>0</v>
      </c>
      <c r="X48" s="76">
        <f>'A2'!X48/'T2'!$B48*100</f>
        <v>2661.944163926958</v>
      </c>
      <c r="Y48" s="198">
        <f t="shared" si="50"/>
        <v>4590.2926468105479</v>
      </c>
      <c r="Z48" s="200">
        <f t="shared" si="36"/>
        <v>18027.642798647077</v>
      </c>
      <c r="AA48" s="187">
        <f t="shared" si="51"/>
        <v>17.42348409320774</v>
      </c>
      <c r="AB48" s="203">
        <f t="shared" si="51"/>
        <v>12955.693687414372</v>
      </c>
      <c r="AC48" s="193">
        <f t="shared" si="58"/>
        <v>31000.759970154657</v>
      </c>
      <c r="AD48" s="386">
        <f>'A2'!AD48/'T2'!$B48*100</f>
        <v>105.8790710661246</v>
      </c>
      <c r="AE48" s="393">
        <f>'A2'!AE48/'T2'!$B48*100</f>
        <v>0</v>
      </c>
      <c r="AF48" s="78">
        <f>'A2'!AF48/'T2'!$B48*100</f>
        <v>141.17209475483278</v>
      </c>
      <c r="AG48" s="392">
        <f t="shared" si="52"/>
        <v>247.05116582095738</v>
      </c>
      <c r="AH48" s="386">
        <f>'A2'!AH48/'T2'!$B48*100</f>
        <v>125.73533042684136</v>
      </c>
      <c r="AI48" s="393">
        <f>'A2'!AI48/'T2'!$B48*100</f>
        <v>0</v>
      </c>
      <c r="AJ48" s="78">
        <f>'A2'!AJ48/'T2'!$B48*100</f>
        <v>0</v>
      </c>
      <c r="AK48" s="392">
        <f t="shared" si="53"/>
        <v>125.73533042684136</v>
      </c>
      <c r="AL48" s="386">
        <f t="shared" si="40"/>
        <v>10.896925866054033</v>
      </c>
      <c r="AM48" s="78">
        <f t="shared" si="40"/>
        <v>0</v>
      </c>
      <c r="AN48" s="77">
        <f t="shared" si="40"/>
        <v>0</v>
      </c>
      <c r="AO48" s="392">
        <f t="shared" si="54"/>
        <v>10.896925866054033</v>
      </c>
      <c r="AP48" s="388">
        <f>'A2'!AP48/'T2'!$B48*100</f>
        <v>242.51132735901999</v>
      </c>
      <c r="AQ48" s="388">
        <f>'A2'!AQ48/'T2'!$B48*100</f>
        <v>0</v>
      </c>
      <c r="AR48" s="389">
        <f>'A2'!AR48/'T2'!$B48*100</f>
        <v>141.17209475483278</v>
      </c>
      <c r="AS48" s="155">
        <f t="shared" si="55"/>
        <v>383.68342211385277</v>
      </c>
      <c r="AT48" s="391">
        <f t="shared" si="43"/>
        <v>18270.154126006099</v>
      </c>
      <c r="AU48" s="389">
        <f t="shared" si="43"/>
        <v>17.42348409320774</v>
      </c>
      <c r="AV48" s="389">
        <f t="shared" si="56"/>
        <v>13096.865782169205</v>
      </c>
      <c r="AW48" s="155">
        <f t="shared" si="57"/>
        <v>31384.443392268513</v>
      </c>
    </row>
    <row r="49" spans="1:49" s="3" customFormat="1" x14ac:dyDescent="0.25">
      <c r="A49" s="27">
        <f>'T1'!A49</f>
        <v>1971</v>
      </c>
      <c r="B49" s="75">
        <f>'A2'!B49/'T2'!$B49*100</f>
        <v>10553.984781171317</v>
      </c>
      <c r="C49" s="76">
        <f>'A2'!C49/'T2'!$B49*100</f>
        <v>0</v>
      </c>
      <c r="D49" s="76">
        <f>'A2'!D49/'T2'!$B49*100</f>
        <v>0</v>
      </c>
      <c r="E49" s="198">
        <f t="shared" si="45"/>
        <v>10553.984781171317</v>
      </c>
      <c r="F49" s="75">
        <f>'A2'!F49/'T2'!$B49*100</f>
        <v>2498.4776666378052</v>
      </c>
      <c r="G49" s="76">
        <f>'A2'!G49/'T2'!$B49*100</f>
        <v>0</v>
      </c>
      <c r="H49" s="76">
        <f>'A2'!H49/'T2'!$B49*100</f>
        <v>2459.0360270986048</v>
      </c>
      <c r="I49" s="198">
        <f t="shared" si="46"/>
        <v>4957.5136937364096</v>
      </c>
      <c r="J49" s="75">
        <f>'A2'!J49/'T2'!$B49*100</f>
        <v>858.42603671407483</v>
      </c>
      <c r="K49" s="76">
        <f>'A2'!K49/'T2'!$B49*100</f>
        <v>0</v>
      </c>
      <c r="L49" s="76">
        <f>'A2'!L49/'T2'!$B49*100</f>
        <v>5053.9392609236656</v>
      </c>
      <c r="M49" s="198">
        <f t="shared" si="47"/>
        <v>5912.3652976377407</v>
      </c>
      <c r="N49" s="75">
        <f>'A2'!N49/'T2'!$B49*100</f>
        <v>1324.0189816134191</v>
      </c>
      <c r="O49" s="76">
        <f>'A2'!O49/'T2'!$B49*100</f>
        <v>0</v>
      </c>
      <c r="P49" s="76">
        <f>'A2'!P49/'T2'!$B49*100</f>
        <v>1612.1490216707084</v>
      </c>
      <c r="Q49" s="198">
        <f t="shared" si="48"/>
        <v>2936.1680032841277</v>
      </c>
      <c r="R49" s="75">
        <f>'A2'!R49/'T2'!$B49*100</f>
        <v>843.49007314288724</v>
      </c>
      <c r="S49" s="76">
        <f>'A2'!S49/'T2'!$B49*100</f>
        <v>29.174728798572229</v>
      </c>
      <c r="T49" s="76">
        <f>'A2'!T49/'T2'!$B49*100</f>
        <v>9.7644004316368491</v>
      </c>
      <c r="U49" s="198">
        <f t="shared" si="49"/>
        <v>882.42920237309636</v>
      </c>
      <c r="V49" s="75">
        <f>'A2'!V49/'T2'!$B49*100</f>
        <v>1991.9649693449135</v>
      </c>
      <c r="W49" s="76">
        <f>'A2'!W49/'T2'!$B49*100</f>
        <v>0</v>
      </c>
      <c r="X49" s="76">
        <f>'A2'!X49/'T2'!$B49*100</f>
        <v>2587.7717997366103</v>
      </c>
      <c r="Y49" s="198">
        <f t="shared" si="50"/>
        <v>4579.7367690815236</v>
      </c>
      <c r="Z49" s="200">
        <f t="shared" si="36"/>
        <v>18070.362508624417</v>
      </c>
      <c r="AA49" s="187">
        <f t="shared" si="51"/>
        <v>29.174728798572229</v>
      </c>
      <c r="AB49" s="203">
        <f t="shared" si="51"/>
        <v>11722.660509861227</v>
      </c>
      <c r="AC49" s="193">
        <f t="shared" si="58"/>
        <v>29822.197747284215</v>
      </c>
      <c r="AD49" s="386">
        <f>'A2'!AD49/'T2'!$B49*100</f>
        <v>99.659061763959386</v>
      </c>
      <c r="AE49" s="393">
        <f>'A2'!AE49/'T2'!$B49*100</f>
        <v>0</v>
      </c>
      <c r="AF49" s="78">
        <f>'A2'!AF49/'T2'!$B49*100</f>
        <v>132.87874901861255</v>
      </c>
      <c r="AG49" s="392">
        <f t="shared" si="52"/>
        <v>232.53781078257194</v>
      </c>
      <c r="AH49" s="386">
        <f>'A2'!AH49/'T2'!$B49*100</f>
        <v>191.37654139172261</v>
      </c>
      <c r="AI49" s="393">
        <f>'A2'!AI49/'T2'!$B49*100</f>
        <v>0</v>
      </c>
      <c r="AJ49" s="78">
        <f>'A2'!AJ49/'T2'!$B49*100</f>
        <v>0</v>
      </c>
      <c r="AK49" s="392">
        <f t="shared" si="53"/>
        <v>191.37654139172261</v>
      </c>
      <c r="AL49" s="386">
        <f t="shared" si="40"/>
        <v>55.698372256716539</v>
      </c>
      <c r="AM49" s="78">
        <f t="shared" si="40"/>
        <v>0</v>
      </c>
      <c r="AN49" s="77">
        <f t="shared" si="40"/>
        <v>0</v>
      </c>
      <c r="AO49" s="392">
        <f t="shared" si="54"/>
        <v>55.698372256716539</v>
      </c>
      <c r="AP49" s="388">
        <f>'A2'!AP49/'T2'!$B49*100</f>
        <v>346.73397541239854</v>
      </c>
      <c r="AQ49" s="388">
        <f>'A2'!AQ49/'T2'!$B49*100</f>
        <v>0</v>
      </c>
      <c r="AR49" s="389">
        <f>'A2'!AR49/'T2'!$B49*100</f>
        <v>132.87874901861255</v>
      </c>
      <c r="AS49" s="155">
        <f t="shared" si="55"/>
        <v>479.61272443101109</v>
      </c>
      <c r="AT49" s="391">
        <f t="shared" si="43"/>
        <v>18417.096484036814</v>
      </c>
      <c r="AU49" s="389">
        <f t="shared" si="43"/>
        <v>29.174728798572229</v>
      </c>
      <c r="AV49" s="389">
        <f t="shared" si="56"/>
        <v>11855.53925887984</v>
      </c>
      <c r="AW49" s="155">
        <f t="shared" si="57"/>
        <v>30301.810471715224</v>
      </c>
    </row>
    <row r="50" spans="1:49" s="3" customFormat="1" x14ac:dyDescent="0.25">
      <c r="A50" s="27">
        <f>'T1'!A50</f>
        <v>1972</v>
      </c>
      <c r="B50" s="75">
        <f>'A2'!B50/'T2'!$B50*100</f>
        <v>10484.580497491508</v>
      </c>
      <c r="C50" s="76">
        <f>'A2'!C50/'T2'!$B50*100</f>
        <v>0</v>
      </c>
      <c r="D50" s="76">
        <f>'A2'!D50/'T2'!$B50*100</f>
        <v>0</v>
      </c>
      <c r="E50" s="198">
        <f t="shared" si="45"/>
        <v>10484.580497491508</v>
      </c>
      <c r="F50" s="75">
        <f>'A2'!F50/'T2'!$B50*100</f>
        <v>2480.0207478468424</v>
      </c>
      <c r="G50" s="76">
        <f>'A2'!G50/'T2'!$B50*100</f>
        <v>0</v>
      </c>
      <c r="H50" s="76">
        <f>'A2'!H50/'T2'!$B50*100</f>
        <v>3247.4380982147532</v>
      </c>
      <c r="I50" s="198">
        <f t="shared" si="46"/>
        <v>5727.458846061596</v>
      </c>
      <c r="J50" s="75">
        <f>'A2'!J50/'T2'!$B50*100</f>
        <v>1972.9427059177535</v>
      </c>
      <c r="K50" s="76">
        <f>'A2'!K50/'T2'!$B50*100</f>
        <v>0</v>
      </c>
      <c r="L50" s="76">
        <f>'A2'!L50/'T2'!$B50*100</f>
        <v>5272.7074653179352</v>
      </c>
      <c r="M50" s="198">
        <f t="shared" si="47"/>
        <v>7245.6501712356885</v>
      </c>
      <c r="N50" s="75">
        <f>'A2'!N50/'T2'!$B50*100</f>
        <v>1858.2108541893176</v>
      </c>
      <c r="O50" s="76">
        <f>'A2'!O50/'T2'!$B50*100</f>
        <v>0</v>
      </c>
      <c r="P50" s="76">
        <f>'A2'!P50/'T2'!$B50*100</f>
        <v>2048.7601598793563</v>
      </c>
      <c r="Q50" s="198">
        <f t="shared" si="48"/>
        <v>3906.9710140686739</v>
      </c>
      <c r="R50" s="75">
        <f>'A2'!R50/'T2'!$B50*100</f>
        <v>956.23231668547396</v>
      </c>
      <c r="S50" s="76">
        <f>'A2'!S50/'T2'!$B50*100</f>
        <v>37.75975998925972</v>
      </c>
      <c r="T50" s="76">
        <f>'A2'!T50/'T2'!$B50*100</f>
        <v>13.079476742495244</v>
      </c>
      <c r="U50" s="198">
        <f t="shared" si="49"/>
        <v>1007.0715534172289</v>
      </c>
      <c r="V50" s="75">
        <f>'A2'!V50/'T2'!$B50*100</f>
        <v>2209.230816131781</v>
      </c>
      <c r="W50" s="76">
        <f>'A2'!W50/'T2'!$B50*100</f>
        <v>0</v>
      </c>
      <c r="X50" s="76">
        <f>'A2'!X50/'T2'!$B50*100</f>
        <v>2727.235572361486</v>
      </c>
      <c r="Y50" s="198">
        <f t="shared" si="50"/>
        <v>4936.466388493267</v>
      </c>
      <c r="Z50" s="200">
        <f t="shared" si="36"/>
        <v>19961.217938262678</v>
      </c>
      <c r="AA50" s="187">
        <f t="shared" si="51"/>
        <v>37.75975998925972</v>
      </c>
      <c r="AB50" s="203">
        <f t="shared" si="51"/>
        <v>13309.220772516026</v>
      </c>
      <c r="AC50" s="193">
        <f t="shared" si="58"/>
        <v>33308.198470767966</v>
      </c>
      <c r="AD50" s="386">
        <f>'A2'!AD50/'T2'!$B50*100</f>
        <v>94.4589132518513</v>
      </c>
      <c r="AE50" s="393">
        <f>'A2'!AE50/'T2'!$B50*100</f>
        <v>0</v>
      </c>
      <c r="AF50" s="78">
        <f>'A2'!AF50/'T2'!$B50*100</f>
        <v>94.4589132518513</v>
      </c>
      <c r="AG50" s="392">
        <f t="shared" si="52"/>
        <v>188.9178265037026</v>
      </c>
      <c r="AH50" s="386">
        <f>'A2'!AH50/'T2'!$B50*100</f>
        <v>222.35542923277859</v>
      </c>
      <c r="AI50" s="393">
        <f>'A2'!AI50/'T2'!$B50*100</f>
        <v>0</v>
      </c>
      <c r="AJ50" s="78">
        <f>'A2'!AJ50/'T2'!$B50*100</f>
        <v>0</v>
      </c>
      <c r="AK50" s="392">
        <f t="shared" si="53"/>
        <v>222.35542923277859</v>
      </c>
      <c r="AL50" s="386">
        <f t="shared" si="40"/>
        <v>57.894967531973862</v>
      </c>
      <c r="AM50" s="78">
        <f t="shared" si="40"/>
        <v>0</v>
      </c>
      <c r="AN50" s="77">
        <f t="shared" si="40"/>
        <v>0</v>
      </c>
      <c r="AO50" s="392">
        <f t="shared" si="54"/>
        <v>57.894967531973862</v>
      </c>
      <c r="AP50" s="388">
        <f>'A2'!AP50/'T2'!$B50*100</f>
        <v>374.70931001660375</v>
      </c>
      <c r="AQ50" s="388">
        <f>'A2'!AQ50/'T2'!$B50*100</f>
        <v>0</v>
      </c>
      <c r="AR50" s="389">
        <f>'A2'!AR50/'T2'!$B50*100</f>
        <v>94.4589132518513</v>
      </c>
      <c r="AS50" s="155">
        <f t="shared" si="55"/>
        <v>469.16822326845505</v>
      </c>
      <c r="AT50" s="391">
        <f t="shared" si="43"/>
        <v>20335.92724827928</v>
      </c>
      <c r="AU50" s="389">
        <f t="shared" si="43"/>
        <v>37.75975998925972</v>
      </c>
      <c r="AV50" s="389">
        <f t="shared" si="56"/>
        <v>13403.679685767878</v>
      </c>
      <c r="AW50" s="155">
        <f t="shared" si="57"/>
        <v>33777.36669403642</v>
      </c>
    </row>
    <row r="51" spans="1:49" s="3" customFormat="1" x14ac:dyDescent="0.25">
      <c r="A51" s="27">
        <f>'T1'!A51</f>
        <v>1973</v>
      </c>
      <c r="B51" s="75">
        <f>'A2'!B51/'T2'!$B51*100</f>
        <v>11022.134398578261</v>
      </c>
      <c r="C51" s="76">
        <f>'A2'!C51/'T2'!$B51*100</f>
        <v>0</v>
      </c>
      <c r="D51" s="76">
        <f>'A2'!D51/'T2'!$B51*100</f>
        <v>0</v>
      </c>
      <c r="E51" s="198">
        <f t="shared" si="45"/>
        <v>11022.134398578261</v>
      </c>
      <c r="F51" s="75">
        <f>'A2'!F51/'T2'!$B51*100</f>
        <v>2493.0820484231331</v>
      </c>
      <c r="G51" s="76">
        <f>'A2'!G51/'T2'!$B51*100</f>
        <v>0</v>
      </c>
      <c r="H51" s="76">
        <f>'A2'!H51/'T2'!$B51*100</f>
        <v>3251.5436935415223</v>
      </c>
      <c r="I51" s="198">
        <f t="shared" si="46"/>
        <v>5744.6257419646554</v>
      </c>
      <c r="J51" s="75">
        <f>'A2'!J51/'T2'!$B51*100</f>
        <v>1839.2977529691689</v>
      </c>
      <c r="K51" s="76">
        <f>'A2'!K51/'T2'!$B51*100</f>
        <v>0</v>
      </c>
      <c r="L51" s="76">
        <f>'A2'!L51/'T2'!$B51*100</f>
        <v>5785.1185928898512</v>
      </c>
      <c r="M51" s="198">
        <f t="shared" si="47"/>
        <v>7624.4163458590201</v>
      </c>
      <c r="N51" s="75">
        <f>'A2'!N51/'T2'!$B51*100</f>
        <v>1726.5630643294041</v>
      </c>
      <c r="O51" s="76">
        <f>'A2'!O51/'T2'!$B51*100</f>
        <v>0</v>
      </c>
      <c r="P51" s="76">
        <f>'A2'!P51/'T2'!$B51*100</f>
        <v>2146.8658766968365</v>
      </c>
      <c r="Q51" s="198">
        <f t="shared" si="48"/>
        <v>3873.4289410262409</v>
      </c>
      <c r="R51" s="75">
        <f>'A2'!R51/'T2'!$B51*100</f>
        <v>1016.340802739484</v>
      </c>
      <c r="S51" s="76">
        <f>'A2'!S51/'T2'!$B51*100</f>
        <v>34.215861696604662</v>
      </c>
      <c r="T51" s="76">
        <f>'A2'!T51/'T2'!$B51*100</f>
        <v>12.679948150669789</v>
      </c>
      <c r="U51" s="198">
        <f t="shared" si="49"/>
        <v>1063.2366125867586</v>
      </c>
      <c r="V51" s="75">
        <f>'A2'!V51/'T2'!$B51*100</f>
        <v>1967.3775968783539</v>
      </c>
      <c r="W51" s="76">
        <f>'A2'!W51/'T2'!$B51*100</f>
        <v>0</v>
      </c>
      <c r="X51" s="76">
        <f>'A2'!X51/'T2'!$B51*100</f>
        <v>2705.0539741000484</v>
      </c>
      <c r="Y51" s="198">
        <f t="shared" si="50"/>
        <v>4672.4315709784023</v>
      </c>
      <c r="Z51" s="200">
        <f t="shared" si="36"/>
        <v>20064.795663917801</v>
      </c>
      <c r="AA51" s="187">
        <f t="shared" si="51"/>
        <v>34.215861696604662</v>
      </c>
      <c r="AB51" s="203">
        <f t="shared" si="51"/>
        <v>13901.262085378929</v>
      </c>
      <c r="AC51" s="193">
        <f t="shared" si="58"/>
        <v>34000.273610993332</v>
      </c>
      <c r="AD51" s="386">
        <f>'A2'!AD51/'T2'!$B51*100</f>
        <v>93.711890090886953</v>
      </c>
      <c r="AE51" s="393">
        <f>'A2'!AE51/'T2'!$B51*100</f>
        <v>0</v>
      </c>
      <c r="AF51" s="78">
        <f>'A2'!AF51/'T2'!$B51*100</f>
        <v>93.711890090886953</v>
      </c>
      <c r="AG51" s="392">
        <f t="shared" si="52"/>
        <v>187.42378018177391</v>
      </c>
      <c r="AH51" s="386">
        <f>'A2'!AH51/'T2'!$B51*100</f>
        <v>223.02276044798853</v>
      </c>
      <c r="AI51" s="393">
        <f>'A2'!AI51/'T2'!$B51*100</f>
        <v>0</v>
      </c>
      <c r="AJ51" s="78">
        <f>'A2'!AJ51/'T2'!$B51*100</f>
        <v>0</v>
      </c>
      <c r="AK51" s="392">
        <f t="shared" si="53"/>
        <v>223.02276044798853</v>
      </c>
      <c r="AL51" s="386">
        <f t="shared" si="40"/>
        <v>54.251377324624713</v>
      </c>
      <c r="AM51" s="78">
        <f t="shared" si="40"/>
        <v>0</v>
      </c>
      <c r="AN51" s="77">
        <f t="shared" si="40"/>
        <v>0</v>
      </c>
      <c r="AO51" s="392">
        <f t="shared" si="54"/>
        <v>54.251377324624713</v>
      </c>
      <c r="AP51" s="388">
        <f>'A2'!AP51/'T2'!$B51*100</f>
        <v>370.98602786350023</v>
      </c>
      <c r="AQ51" s="388">
        <f>'A2'!AQ51/'T2'!$B51*100</f>
        <v>0</v>
      </c>
      <c r="AR51" s="389">
        <f>'A2'!AR51/'T2'!$B51*100</f>
        <v>93.711890090886953</v>
      </c>
      <c r="AS51" s="155">
        <f t="shared" si="55"/>
        <v>464.69791795438721</v>
      </c>
      <c r="AT51" s="391">
        <f t="shared" si="43"/>
        <v>20435.7816917813</v>
      </c>
      <c r="AU51" s="389">
        <f t="shared" si="43"/>
        <v>34.215861696604662</v>
      </c>
      <c r="AV51" s="389">
        <f t="shared" si="56"/>
        <v>13994.973975469815</v>
      </c>
      <c r="AW51" s="155">
        <f t="shared" si="57"/>
        <v>34464.971528947717</v>
      </c>
    </row>
    <row r="52" spans="1:49" s="3" customFormat="1" x14ac:dyDescent="0.25">
      <c r="A52" s="27">
        <f>'T1'!A52</f>
        <v>1974</v>
      </c>
      <c r="B52" s="75">
        <f>'A2'!B52/'T2'!$B52*100</f>
        <v>10922.489638262587</v>
      </c>
      <c r="C52" s="76">
        <f>'A2'!C52/'T2'!$B52*100</f>
        <v>0</v>
      </c>
      <c r="D52" s="76">
        <f>'A2'!D52/'T2'!$B52*100</f>
        <v>0</v>
      </c>
      <c r="E52" s="198">
        <f t="shared" si="45"/>
        <v>10922.489638262587</v>
      </c>
      <c r="F52" s="75">
        <f>'A2'!F52/'T2'!$B52*100</f>
        <v>2429.8233149046087</v>
      </c>
      <c r="G52" s="76">
        <f>'A2'!G52/'T2'!$B52*100</f>
        <v>0</v>
      </c>
      <c r="H52" s="76">
        <f>'A2'!H52/'T2'!$B52*100</f>
        <v>3118.9363646320585</v>
      </c>
      <c r="I52" s="198">
        <f t="shared" si="46"/>
        <v>5548.7596795366671</v>
      </c>
      <c r="J52" s="75">
        <f>'A2'!J52/'T2'!$B52*100</f>
        <v>1773.6509336386184</v>
      </c>
      <c r="K52" s="76">
        <f>'A2'!K52/'T2'!$B52*100</f>
        <v>0</v>
      </c>
      <c r="L52" s="76">
        <f>'A2'!L52/'T2'!$B52*100</f>
        <v>5552.6936066301278</v>
      </c>
      <c r="M52" s="198">
        <f t="shared" si="47"/>
        <v>7326.3445402687466</v>
      </c>
      <c r="N52" s="75">
        <f>'A2'!N52/'T2'!$B52*100</f>
        <v>1593.6447852676856</v>
      </c>
      <c r="O52" s="76">
        <f>'A2'!O52/'T2'!$B52*100</f>
        <v>0</v>
      </c>
      <c r="P52" s="76">
        <f>'A2'!P52/'T2'!$B52*100</f>
        <v>2058.8280538999602</v>
      </c>
      <c r="Q52" s="198">
        <f t="shared" si="48"/>
        <v>3652.4728391676458</v>
      </c>
      <c r="R52" s="75">
        <f>'A2'!R52/'T2'!$B52*100</f>
        <v>975.79223345324294</v>
      </c>
      <c r="S52" s="76">
        <f>'A2'!S52/'T2'!$B52*100</f>
        <v>30.125093698075101</v>
      </c>
      <c r="T52" s="76">
        <f>'A2'!T52/'T2'!$B52*100</f>
        <v>13.030091231461856</v>
      </c>
      <c r="U52" s="198">
        <f t="shared" si="49"/>
        <v>1018.9474183827799</v>
      </c>
      <c r="V52" s="75">
        <f>'A2'!V52/'T2'!$B52*100</f>
        <v>1650.9580406419566</v>
      </c>
      <c r="W52" s="76">
        <f>'A2'!W52/'T2'!$B52*100</f>
        <v>0</v>
      </c>
      <c r="X52" s="76">
        <f>'A2'!X52/'T2'!$B52*100</f>
        <v>2602.3689051628803</v>
      </c>
      <c r="Y52" s="198">
        <f t="shared" si="50"/>
        <v>4253.3269458048371</v>
      </c>
      <c r="Z52" s="200">
        <f t="shared" si="36"/>
        <v>19346.358946168697</v>
      </c>
      <c r="AA52" s="187">
        <f t="shared" si="51"/>
        <v>30.125093698075101</v>
      </c>
      <c r="AB52" s="203">
        <f t="shared" si="51"/>
        <v>13345.857021556489</v>
      </c>
      <c r="AC52" s="193">
        <f t="shared" si="58"/>
        <v>32722.341061423263</v>
      </c>
      <c r="AD52" s="386">
        <f>'A2'!AD52/'T2'!$B52*100</f>
        <v>91.523394291483029</v>
      </c>
      <c r="AE52" s="393">
        <f>'A2'!AE52/'T2'!$B52*100</f>
        <v>0</v>
      </c>
      <c r="AF52" s="78">
        <f>'A2'!AF52/'T2'!$B52*100</f>
        <v>91.523394291483029</v>
      </c>
      <c r="AG52" s="392">
        <f t="shared" si="52"/>
        <v>183.04678858296606</v>
      </c>
      <c r="AH52" s="386">
        <f>'A2'!AH52/'T2'!$B52*100</f>
        <v>219.59693423929764</v>
      </c>
      <c r="AI52" s="393">
        <f>'A2'!AI52/'T2'!$B52*100</f>
        <v>0</v>
      </c>
      <c r="AJ52" s="78">
        <f>'A2'!AJ52/'T2'!$B52*100</f>
        <v>0</v>
      </c>
      <c r="AK52" s="392">
        <f t="shared" si="53"/>
        <v>219.59693423929764</v>
      </c>
      <c r="AL52" s="386">
        <f t="shared" si="40"/>
        <v>49.881260463004764</v>
      </c>
      <c r="AM52" s="78">
        <f t="shared" si="40"/>
        <v>0</v>
      </c>
      <c r="AN52" s="77">
        <f t="shared" si="40"/>
        <v>0</v>
      </c>
      <c r="AO52" s="392">
        <f t="shared" si="54"/>
        <v>49.881260463004764</v>
      </c>
      <c r="AP52" s="388">
        <f>'A2'!AP52/'T2'!$B52*100</f>
        <v>361.00158899378545</v>
      </c>
      <c r="AQ52" s="388">
        <f>'A2'!AQ52/'T2'!$B52*100</f>
        <v>0</v>
      </c>
      <c r="AR52" s="389">
        <f>'A2'!AR52/'T2'!$B52*100</f>
        <v>91.523394291483029</v>
      </c>
      <c r="AS52" s="155">
        <f t="shared" si="55"/>
        <v>452.52498328526849</v>
      </c>
      <c r="AT52" s="391">
        <f t="shared" si="43"/>
        <v>19707.360535162483</v>
      </c>
      <c r="AU52" s="389">
        <f t="shared" si="43"/>
        <v>30.125093698075101</v>
      </c>
      <c r="AV52" s="389">
        <f t="shared" si="56"/>
        <v>13437.380415847972</v>
      </c>
      <c r="AW52" s="155">
        <f t="shared" si="57"/>
        <v>33174.866044708528</v>
      </c>
    </row>
    <row r="53" spans="1:49" s="3" customFormat="1" x14ac:dyDescent="0.25">
      <c r="A53" s="27">
        <f>'T1'!A53</f>
        <v>1975</v>
      </c>
      <c r="B53" s="75">
        <f>'A2'!B53/'T2'!$B53*100</f>
        <v>10745.317018475795</v>
      </c>
      <c r="C53" s="76">
        <f>'A2'!C53/'T2'!$B53*100</f>
        <v>0</v>
      </c>
      <c r="D53" s="76">
        <f>'A2'!D53/'T2'!$B53*100</f>
        <v>0</v>
      </c>
      <c r="E53" s="198">
        <f t="shared" si="45"/>
        <v>10745.317018475795</v>
      </c>
      <c r="F53" s="75">
        <f>'A2'!F53/'T2'!$B53*100</f>
        <v>3117.986972170258</v>
      </c>
      <c r="G53" s="76">
        <f>'A2'!G53/'T2'!$B53*100</f>
        <v>0</v>
      </c>
      <c r="H53" s="76">
        <f>'A2'!H53/'T2'!$B53*100</f>
        <v>3057.6869572366322</v>
      </c>
      <c r="I53" s="198">
        <f t="shared" si="46"/>
        <v>6175.6739294068902</v>
      </c>
      <c r="J53" s="75">
        <f>'A2'!J53/'T2'!$B53*100</f>
        <v>1674.020355897107</v>
      </c>
      <c r="K53" s="76">
        <f>'A2'!K53/'T2'!$B53*100</f>
        <v>0</v>
      </c>
      <c r="L53" s="76">
        <f>'A2'!L53/'T2'!$B53*100</f>
        <v>5392.0480166415227</v>
      </c>
      <c r="M53" s="198">
        <f t="shared" si="47"/>
        <v>7066.0683725386298</v>
      </c>
      <c r="N53" s="75">
        <f>'A2'!N53/'T2'!$B53*100</f>
        <v>1796.4033340731551</v>
      </c>
      <c r="O53" s="76">
        <f>'A2'!O53/'T2'!$B53*100</f>
        <v>0</v>
      </c>
      <c r="P53" s="76">
        <f>'A2'!P53/'T2'!$B53*100</f>
        <v>2537.4909318180298</v>
      </c>
      <c r="Q53" s="198">
        <f t="shared" si="48"/>
        <v>4333.8942658911847</v>
      </c>
      <c r="R53" s="75">
        <f>'A2'!R53/'T2'!$B53*100</f>
        <v>914.7266417985179</v>
      </c>
      <c r="S53" s="76">
        <f>'A2'!S53/'T2'!$B53*100</f>
        <v>20.917603226101463</v>
      </c>
      <c r="T53" s="76">
        <f>'A2'!T53/'T2'!$B53*100</f>
        <v>8.7307661730961836</v>
      </c>
      <c r="U53" s="198">
        <f t="shared" si="49"/>
        <v>944.37501119771559</v>
      </c>
      <c r="V53" s="75">
        <f>'A2'!V53/'T2'!$B53*100</f>
        <v>1670.6344788739252</v>
      </c>
      <c r="W53" s="76">
        <f>'A2'!W53/'T2'!$B53*100</f>
        <v>0</v>
      </c>
      <c r="X53" s="76">
        <f>'A2'!X53/'T2'!$B53*100</f>
        <v>2507.255936524386</v>
      </c>
      <c r="Y53" s="198">
        <f t="shared" si="50"/>
        <v>4177.8904153983112</v>
      </c>
      <c r="Z53" s="200">
        <f t="shared" si="36"/>
        <v>19919.088801288759</v>
      </c>
      <c r="AA53" s="187">
        <f t="shared" si="51"/>
        <v>20.917603226101463</v>
      </c>
      <c r="AB53" s="203">
        <f t="shared" si="51"/>
        <v>13503.212608393667</v>
      </c>
      <c r="AC53" s="193">
        <f t="shared" si="58"/>
        <v>33443.219012908528</v>
      </c>
      <c r="AD53" s="386">
        <f>'A2'!AD53/'T2'!$B53*100</f>
        <v>86.357074287432852</v>
      </c>
      <c r="AE53" s="393">
        <f>'A2'!AE53/'T2'!$B53*100</f>
        <v>0</v>
      </c>
      <c r="AF53" s="78">
        <f>'A2'!AF53/'T2'!$B53*100</f>
        <v>86.357074287432852</v>
      </c>
      <c r="AG53" s="392">
        <f t="shared" si="52"/>
        <v>172.7141485748657</v>
      </c>
      <c r="AH53" s="386">
        <f>'A2'!AH53/'T2'!$B53*100</f>
        <v>212.99495984772753</v>
      </c>
      <c r="AI53" s="393">
        <f>'A2'!AI53/'T2'!$B53*100</f>
        <v>0</v>
      </c>
      <c r="AJ53" s="78">
        <f>'A2'!AJ53/'T2'!$B53*100</f>
        <v>0</v>
      </c>
      <c r="AK53" s="392">
        <f t="shared" si="53"/>
        <v>212.99495984772753</v>
      </c>
      <c r="AL53" s="386">
        <f t="shared" si="40"/>
        <v>45.924664961637092</v>
      </c>
      <c r="AM53" s="78">
        <f t="shared" si="40"/>
        <v>0</v>
      </c>
      <c r="AN53" s="77">
        <f t="shared" si="40"/>
        <v>0</v>
      </c>
      <c r="AO53" s="392">
        <f t="shared" si="54"/>
        <v>45.924664961637092</v>
      </c>
      <c r="AP53" s="388">
        <f>'A2'!AP53/'T2'!$B53*100</f>
        <v>345.27669909679747</v>
      </c>
      <c r="AQ53" s="388">
        <f>'A2'!AQ53/'T2'!$B53*100</f>
        <v>0</v>
      </c>
      <c r="AR53" s="389">
        <f>'A2'!AR53/'T2'!$B53*100</f>
        <v>86.357074287432852</v>
      </c>
      <c r="AS53" s="155">
        <f t="shared" si="55"/>
        <v>431.63377338423032</v>
      </c>
      <c r="AT53" s="391">
        <f t="shared" si="43"/>
        <v>20264.365500385557</v>
      </c>
      <c r="AU53" s="389">
        <f t="shared" si="43"/>
        <v>20.917603226101463</v>
      </c>
      <c r="AV53" s="389">
        <f t="shared" si="56"/>
        <v>13589.5696826811</v>
      </c>
      <c r="AW53" s="155">
        <f t="shared" si="57"/>
        <v>33874.852786292759</v>
      </c>
    </row>
    <row r="54" spans="1:49" s="3" customFormat="1" x14ac:dyDescent="0.25">
      <c r="A54" s="27">
        <f>'T1'!A54</f>
        <v>1976</v>
      </c>
      <c r="B54" s="75">
        <f>'A2'!B54/'T2'!$B54*100</f>
        <v>11271.345955902279</v>
      </c>
      <c r="C54" s="76">
        <f>'A2'!C54/'T2'!$B54*100</f>
        <v>0</v>
      </c>
      <c r="D54" s="76">
        <f>'A2'!D54/'T2'!$B54*100</f>
        <v>0</v>
      </c>
      <c r="E54" s="198">
        <f t="shared" si="45"/>
        <v>11271.345955902279</v>
      </c>
      <c r="F54" s="75">
        <f>'A2'!F54/'T2'!$B54*100</f>
        <v>3050.9597787356297</v>
      </c>
      <c r="G54" s="76">
        <f>'A2'!G54/'T2'!$B54*100</f>
        <v>0</v>
      </c>
      <c r="H54" s="76">
        <f>'A2'!H54/'T2'!$B54*100</f>
        <v>2926.2827050971118</v>
      </c>
      <c r="I54" s="198">
        <f t="shared" si="46"/>
        <v>5977.2424838327415</v>
      </c>
      <c r="J54" s="75">
        <f>'A2'!J54/'T2'!$B54*100</f>
        <v>1793.2374369989222</v>
      </c>
      <c r="K54" s="76">
        <f>'A2'!K54/'T2'!$B54*100</f>
        <v>0</v>
      </c>
      <c r="L54" s="76">
        <f>'A2'!L54/'T2'!$B54*100</f>
        <v>5467.562652770398</v>
      </c>
      <c r="M54" s="198">
        <f t="shared" si="47"/>
        <v>7260.80008976932</v>
      </c>
      <c r="N54" s="75">
        <f>'A2'!N54/'T2'!$B54*100</f>
        <v>2612.7562273716599</v>
      </c>
      <c r="O54" s="76">
        <f>'A2'!O54/'T2'!$B54*100</f>
        <v>0</v>
      </c>
      <c r="P54" s="76">
        <f>'A2'!P54/'T2'!$B54*100</f>
        <v>2831.2151803684187</v>
      </c>
      <c r="Q54" s="198">
        <f t="shared" si="48"/>
        <v>5443.9714077400786</v>
      </c>
      <c r="R54" s="75">
        <f>'A2'!R54/'T2'!$B54*100</f>
        <v>871.58028397942041</v>
      </c>
      <c r="S54" s="76">
        <f>'A2'!S54/'T2'!$B54*100</f>
        <v>13.640231874420628</v>
      </c>
      <c r="T54" s="76">
        <f>'A2'!T54/'T2'!$B54*100</f>
        <v>8.5821568309526395</v>
      </c>
      <c r="U54" s="198">
        <f t="shared" si="49"/>
        <v>893.80267268479361</v>
      </c>
      <c r="V54" s="75">
        <f>'A2'!V54/'T2'!$B54*100</f>
        <v>1947.5697739319753</v>
      </c>
      <c r="W54" s="76">
        <f>'A2'!W54/'T2'!$B54*100</f>
        <v>0</v>
      </c>
      <c r="X54" s="76">
        <f>'A2'!X54/'T2'!$B54*100</f>
        <v>2452.3924132875736</v>
      </c>
      <c r="Y54" s="198">
        <f t="shared" si="50"/>
        <v>4399.9621872195494</v>
      </c>
      <c r="Z54" s="200">
        <f t="shared" si="36"/>
        <v>21547.449456919891</v>
      </c>
      <c r="AA54" s="187">
        <f t="shared" si="51"/>
        <v>13.640231874420628</v>
      </c>
      <c r="AB54" s="203">
        <f t="shared" si="51"/>
        <v>13686.035108354456</v>
      </c>
      <c r="AC54" s="193">
        <f t="shared" si="58"/>
        <v>35247.124797148768</v>
      </c>
      <c r="AD54" s="386">
        <f>'A2'!AD54/'T2'!$B54*100</f>
        <v>83.773259195221812</v>
      </c>
      <c r="AE54" s="393">
        <f>'A2'!AE54/'T2'!$B54*100</f>
        <v>0</v>
      </c>
      <c r="AF54" s="78">
        <f>'A2'!AF54/'T2'!$B54*100</f>
        <v>83.773259195221812</v>
      </c>
      <c r="AG54" s="392">
        <f t="shared" si="52"/>
        <v>167.54651839044362</v>
      </c>
      <c r="AH54" s="386">
        <f>'A2'!AH54/'T2'!$B54*100</f>
        <v>211.21530182081298</v>
      </c>
      <c r="AI54" s="393">
        <f>'A2'!AI54/'T2'!$B54*100</f>
        <v>0</v>
      </c>
      <c r="AJ54" s="78">
        <f>'A2'!AJ54/'T2'!$B54*100</f>
        <v>0</v>
      </c>
      <c r="AK54" s="392">
        <f t="shared" si="53"/>
        <v>211.21530182081298</v>
      </c>
      <c r="AL54" s="386">
        <f t="shared" si="40"/>
        <v>47.047127358069048</v>
      </c>
      <c r="AM54" s="78">
        <f t="shared" si="40"/>
        <v>0</v>
      </c>
      <c r="AN54" s="77">
        <f t="shared" si="40"/>
        <v>0</v>
      </c>
      <c r="AO54" s="392">
        <f t="shared" si="54"/>
        <v>47.047127358069048</v>
      </c>
      <c r="AP54" s="388">
        <f>'A2'!AP54/'T2'!$B54*100</f>
        <v>342.03568837410387</v>
      </c>
      <c r="AQ54" s="388">
        <f>'A2'!AQ54/'T2'!$B54*100</f>
        <v>0</v>
      </c>
      <c r="AR54" s="389">
        <f>'A2'!AR54/'T2'!$B54*100</f>
        <v>83.773259195221812</v>
      </c>
      <c r="AS54" s="155">
        <f t="shared" si="55"/>
        <v>425.80894756932571</v>
      </c>
      <c r="AT54" s="391">
        <f t="shared" si="43"/>
        <v>21889.485145293995</v>
      </c>
      <c r="AU54" s="389">
        <f t="shared" si="43"/>
        <v>13.640231874420628</v>
      </c>
      <c r="AV54" s="389">
        <f t="shared" si="56"/>
        <v>13769.808367549678</v>
      </c>
      <c r="AW54" s="155">
        <f t="shared" si="57"/>
        <v>35672.933744718095</v>
      </c>
    </row>
    <row r="55" spans="1:49" s="3" customFormat="1" x14ac:dyDescent="0.25">
      <c r="A55" s="27">
        <f>'T1'!A55</f>
        <v>1977</v>
      </c>
      <c r="B55" s="75">
        <f>'A2'!B55/'T2'!$B55*100</f>
        <v>11678.458256755281</v>
      </c>
      <c r="C55" s="76">
        <f>'A2'!C55/'T2'!$B55*100</f>
        <v>0</v>
      </c>
      <c r="D55" s="76">
        <f>'A2'!D55/'T2'!$B55*100</f>
        <v>0</v>
      </c>
      <c r="E55" s="198">
        <f t="shared" si="45"/>
        <v>11678.458256755281</v>
      </c>
      <c r="F55" s="75">
        <f>'A2'!F55/'T2'!$B55*100</f>
        <v>3045.887900723591</v>
      </c>
      <c r="G55" s="76">
        <f>'A2'!G55/'T2'!$B55*100</f>
        <v>0</v>
      </c>
      <c r="H55" s="76">
        <f>'A2'!H55/'T2'!$B55*100</f>
        <v>2959.7346147350945</v>
      </c>
      <c r="I55" s="198">
        <f t="shared" si="46"/>
        <v>6005.6225154586855</v>
      </c>
      <c r="J55" s="75">
        <f>'A2'!J55/'T2'!$B55*100</f>
        <v>2043.3691738789018</v>
      </c>
      <c r="K55" s="76">
        <f>'A2'!K55/'T2'!$B55*100</f>
        <v>0</v>
      </c>
      <c r="L55" s="76">
        <f>'A2'!L55/'T2'!$B55*100</f>
        <v>5536.0191316674918</v>
      </c>
      <c r="M55" s="198">
        <f t="shared" si="47"/>
        <v>7579.3883055463939</v>
      </c>
      <c r="N55" s="75">
        <f>'A2'!N55/'T2'!$B55*100</f>
        <v>2620.2962277351885</v>
      </c>
      <c r="O55" s="76">
        <f>'A2'!O55/'T2'!$B55*100</f>
        <v>0</v>
      </c>
      <c r="P55" s="76">
        <f>'A2'!P55/'T2'!$B55*100</f>
        <v>2772.3397822291636</v>
      </c>
      <c r="Q55" s="198">
        <f t="shared" si="48"/>
        <v>5392.6360099643516</v>
      </c>
      <c r="R55" s="75">
        <f>'A2'!R55/'T2'!$B55*100</f>
        <v>855.82708047115477</v>
      </c>
      <c r="S55" s="76">
        <f>'A2'!S55/'T2'!$B55*100</f>
        <v>13.851140691583094</v>
      </c>
      <c r="T55" s="76">
        <f>'A2'!T55/'T2'!$B55*100</f>
        <v>9.1970653613036291</v>
      </c>
      <c r="U55" s="198">
        <f t="shared" si="49"/>
        <v>878.87528652404148</v>
      </c>
      <c r="V55" s="75">
        <f>'A2'!V55/'T2'!$B55*100</f>
        <v>2044.1650625174893</v>
      </c>
      <c r="W55" s="76">
        <f>'A2'!W55/'T2'!$B55*100</f>
        <v>0</v>
      </c>
      <c r="X55" s="76">
        <f>'A2'!X55/'T2'!$B55*100</f>
        <v>2519.0460270053563</v>
      </c>
      <c r="Y55" s="198">
        <f t="shared" si="50"/>
        <v>4563.2110895228452</v>
      </c>
      <c r="Z55" s="200">
        <f t="shared" si="36"/>
        <v>22288.003702081602</v>
      </c>
      <c r="AA55" s="187">
        <f t="shared" si="51"/>
        <v>13.851140691583094</v>
      </c>
      <c r="AB55" s="203">
        <f t="shared" si="51"/>
        <v>13796.336620998412</v>
      </c>
      <c r="AC55" s="193">
        <f t="shared" si="58"/>
        <v>36098.191463771596</v>
      </c>
      <c r="AD55" s="386">
        <f>'A2'!AD55/'T2'!$B55*100</f>
        <v>86.131591587908588</v>
      </c>
      <c r="AE55" s="393">
        <f>'A2'!AE55/'T2'!$B55*100</f>
        <v>0</v>
      </c>
      <c r="AF55" s="78">
        <f>'A2'!AF55/'T2'!$B55*100</f>
        <v>86.131591587908588</v>
      </c>
      <c r="AG55" s="392">
        <f t="shared" si="52"/>
        <v>172.26318317581718</v>
      </c>
      <c r="AH55" s="386">
        <f>'A2'!AH55/'T2'!$B55*100</f>
        <v>217.24008447027273</v>
      </c>
      <c r="AI55" s="393">
        <f>'A2'!AI55/'T2'!$B55*100</f>
        <v>0</v>
      </c>
      <c r="AJ55" s="78">
        <f>'A2'!AJ55/'T2'!$B55*100</f>
        <v>0</v>
      </c>
      <c r="AK55" s="392">
        <f t="shared" si="53"/>
        <v>217.24008447027273</v>
      </c>
      <c r="AL55" s="386">
        <f t="shared" si="40"/>
        <v>47.996470579110451</v>
      </c>
      <c r="AM55" s="78">
        <f t="shared" si="40"/>
        <v>0</v>
      </c>
      <c r="AN55" s="77">
        <f t="shared" si="40"/>
        <v>0</v>
      </c>
      <c r="AO55" s="392">
        <f t="shared" si="54"/>
        <v>47.996470579110451</v>
      </c>
      <c r="AP55" s="388">
        <f>'A2'!AP55/'T2'!$B55*100</f>
        <v>351.36814663729177</v>
      </c>
      <c r="AQ55" s="388">
        <f>'A2'!AQ55/'T2'!$B55*100</f>
        <v>0</v>
      </c>
      <c r="AR55" s="389">
        <f>'A2'!AR55/'T2'!$B55*100</f>
        <v>86.131591587908588</v>
      </c>
      <c r="AS55" s="155">
        <f t="shared" si="55"/>
        <v>437.49973822520036</v>
      </c>
      <c r="AT55" s="391">
        <f t="shared" si="43"/>
        <v>22639.371848718893</v>
      </c>
      <c r="AU55" s="389">
        <f t="shared" si="43"/>
        <v>13.851140691583094</v>
      </c>
      <c r="AV55" s="389">
        <f t="shared" si="56"/>
        <v>13882.468212586322</v>
      </c>
      <c r="AW55" s="155">
        <f t="shared" si="57"/>
        <v>36535.6912019968</v>
      </c>
    </row>
    <row r="56" spans="1:49" s="3" customFormat="1" x14ac:dyDescent="0.25">
      <c r="A56" s="27">
        <f>'T1'!A56</f>
        <v>1978</v>
      </c>
      <c r="B56" s="75">
        <f>'A2'!B56/'T2'!$B56*100</f>
        <v>11097.530689139905</v>
      </c>
      <c r="C56" s="76">
        <f>'A2'!C56/'T2'!$B56*100</f>
        <v>0</v>
      </c>
      <c r="D56" s="76">
        <f>'A2'!D56/'T2'!$B56*100</f>
        <v>0</v>
      </c>
      <c r="E56" s="198">
        <f t="shared" si="45"/>
        <v>11097.530689139905</v>
      </c>
      <c r="F56" s="75">
        <f>'A2'!F56/'T2'!$B56*100</f>
        <v>3106.7526331529939</v>
      </c>
      <c r="G56" s="76">
        <f>'A2'!G56/'T2'!$B56*100</f>
        <v>0</v>
      </c>
      <c r="H56" s="76">
        <f>'A2'!H56/'T2'!$B56*100</f>
        <v>2976.4527384628736</v>
      </c>
      <c r="I56" s="198">
        <f t="shared" si="46"/>
        <v>6083.205371615868</v>
      </c>
      <c r="J56" s="75">
        <f>'A2'!J56/'T2'!$B56*100</f>
        <v>2178.7972027632163</v>
      </c>
      <c r="K56" s="76">
        <f>'A2'!K56/'T2'!$B56*100</f>
        <v>0</v>
      </c>
      <c r="L56" s="76">
        <f>'A2'!L56/'T2'!$B56*100</f>
        <v>5754.5661799006166</v>
      </c>
      <c r="M56" s="198">
        <f t="shared" si="47"/>
        <v>7933.3633826638325</v>
      </c>
      <c r="N56" s="75">
        <f>'A2'!N56/'T2'!$B56*100</f>
        <v>2379.4152106196502</v>
      </c>
      <c r="O56" s="76">
        <f>'A2'!O56/'T2'!$B56*100</f>
        <v>0</v>
      </c>
      <c r="P56" s="76">
        <f>'A2'!P56/'T2'!$B56*100</f>
        <v>2823.7173878317185</v>
      </c>
      <c r="Q56" s="198">
        <f t="shared" si="48"/>
        <v>5203.1325984513687</v>
      </c>
      <c r="R56" s="75">
        <f>'A2'!R56/'T2'!$B56*100</f>
        <v>821.84168324088205</v>
      </c>
      <c r="S56" s="76">
        <f>'A2'!S56/'T2'!$B56*100</f>
        <v>17.213205845126378</v>
      </c>
      <c r="T56" s="76">
        <f>'A2'!T56/'T2'!$B56*100</f>
        <v>10.69241059497018</v>
      </c>
      <c r="U56" s="198">
        <f t="shared" si="49"/>
        <v>849.74729968097859</v>
      </c>
      <c r="V56" s="75">
        <f>'A2'!V56/'T2'!$B56*100</f>
        <v>2088.6125894135548</v>
      </c>
      <c r="W56" s="76">
        <f>'A2'!W56/'T2'!$B56*100</f>
        <v>0</v>
      </c>
      <c r="X56" s="76">
        <f>'A2'!X56/'T2'!$B56*100</f>
        <v>2281.7018492788197</v>
      </c>
      <c r="Y56" s="198">
        <f t="shared" si="50"/>
        <v>4370.3144386923741</v>
      </c>
      <c r="Z56" s="200">
        <f t="shared" si="36"/>
        <v>21672.950008330205</v>
      </c>
      <c r="AA56" s="187">
        <f t="shared" si="51"/>
        <v>17.213205845126378</v>
      </c>
      <c r="AB56" s="203">
        <f t="shared" si="51"/>
        <v>13847.130566069</v>
      </c>
      <c r="AC56" s="193">
        <f t="shared" si="58"/>
        <v>35537.293780244334</v>
      </c>
      <c r="AD56" s="386">
        <f>'A2'!AD56/'T2'!$B56*100</f>
        <v>92.562662875733153</v>
      </c>
      <c r="AE56" s="393">
        <f>'A2'!AE56/'T2'!$B56*100</f>
        <v>0</v>
      </c>
      <c r="AF56" s="78">
        <f>'A2'!AF56/'T2'!$B56*100</f>
        <v>92.562662875733153</v>
      </c>
      <c r="AG56" s="392">
        <f t="shared" si="52"/>
        <v>185.12532575146631</v>
      </c>
      <c r="AH56" s="386">
        <f>'A2'!AH56/'T2'!$B56*100</f>
        <v>227.76952080405377</v>
      </c>
      <c r="AI56" s="393">
        <f>'A2'!AI56/'T2'!$B56*100</f>
        <v>0</v>
      </c>
      <c r="AJ56" s="78">
        <f>'A2'!AJ56/'T2'!$B56*100</f>
        <v>0</v>
      </c>
      <c r="AK56" s="392">
        <f t="shared" si="53"/>
        <v>227.76952080405377</v>
      </c>
      <c r="AL56" s="386">
        <f t="shared" si="40"/>
        <v>51.31580826957466</v>
      </c>
      <c r="AM56" s="78">
        <f t="shared" si="40"/>
        <v>0</v>
      </c>
      <c r="AN56" s="77">
        <f t="shared" si="40"/>
        <v>0</v>
      </c>
      <c r="AO56" s="392">
        <f t="shared" si="54"/>
        <v>51.31580826957466</v>
      </c>
      <c r="AP56" s="388">
        <f>'A2'!AP56/'T2'!$B56*100</f>
        <v>371.6479919493616</v>
      </c>
      <c r="AQ56" s="388">
        <f>'A2'!AQ56/'T2'!$B56*100</f>
        <v>0</v>
      </c>
      <c r="AR56" s="389">
        <f>'A2'!AR56/'T2'!$B56*100</f>
        <v>92.562662875733153</v>
      </c>
      <c r="AS56" s="155">
        <f t="shared" si="55"/>
        <v>464.21065482509476</v>
      </c>
      <c r="AT56" s="391">
        <f t="shared" si="43"/>
        <v>22044.598000279566</v>
      </c>
      <c r="AU56" s="389">
        <f t="shared" si="43"/>
        <v>17.213205845126378</v>
      </c>
      <c r="AV56" s="389">
        <f t="shared" si="56"/>
        <v>13939.693228944732</v>
      </c>
      <c r="AW56" s="155">
        <f t="shared" si="57"/>
        <v>36001.504435069422</v>
      </c>
    </row>
    <row r="57" spans="1:49" s="3" customFormat="1" x14ac:dyDescent="0.25">
      <c r="A57" s="27">
        <f>'T1'!A57</f>
        <v>1979</v>
      </c>
      <c r="B57" s="75">
        <f>'A2'!B57/'T2'!$B57*100</f>
        <v>10170.697854423857</v>
      </c>
      <c r="C57" s="76">
        <f>'A2'!C57/'T2'!$B57*100</f>
        <v>0</v>
      </c>
      <c r="D57" s="76">
        <f>'A2'!D57/'T2'!$B57*100</f>
        <v>0</v>
      </c>
      <c r="E57" s="198">
        <f t="shared" si="45"/>
        <v>10170.697854423857</v>
      </c>
      <c r="F57" s="75">
        <f>'A2'!F57/'T2'!$B57*100</f>
        <v>3164.0732020579335</v>
      </c>
      <c r="G57" s="76">
        <f>'A2'!G57/'T2'!$B57*100</f>
        <v>0</v>
      </c>
      <c r="H57" s="76">
        <f>'A2'!H57/'T2'!$B57*100</f>
        <v>2980.3460383215565</v>
      </c>
      <c r="I57" s="198">
        <f t="shared" si="46"/>
        <v>6144.4192403794896</v>
      </c>
      <c r="J57" s="75">
        <f>'A2'!J57/'T2'!$B57*100</f>
        <v>2100.313411845857</v>
      </c>
      <c r="K57" s="76">
        <f>'A2'!K57/'T2'!$B57*100</f>
        <v>0</v>
      </c>
      <c r="L57" s="76">
        <f>'A2'!L57/'T2'!$B57*100</f>
        <v>5574.3276893858265</v>
      </c>
      <c r="M57" s="198">
        <f t="shared" si="47"/>
        <v>7674.6411012316839</v>
      </c>
      <c r="N57" s="75">
        <f>'A2'!N57/'T2'!$B57*100</f>
        <v>2235.9672349927669</v>
      </c>
      <c r="O57" s="76">
        <f>'A2'!O57/'T2'!$B57*100</f>
        <v>0</v>
      </c>
      <c r="P57" s="76">
        <f>'A2'!P57/'T2'!$B57*100</f>
        <v>2438.3483935122536</v>
      </c>
      <c r="Q57" s="198">
        <f t="shared" si="48"/>
        <v>4674.3156285050209</v>
      </c>
      <c r="R57" s="75">
        <f>'A2'!R57/'T2'!$B57*100</f>
        <v>856.44323733887836</v>
      </c>
      <c r="S57" s="76">
        <f>'A2'!S57/'T2'!$B57*100</f>
        <v>22.007377900027077</v>
      </c>
      <c r="T57" s="76">
        <f>'A2'!T57/'T2'!$B57*100</f>
        <v>17.895038005596099</v>
      </c>
      <c r="U57" s="198">
        <f t="shared" si="49"/>
        <v>896.34565324450159</v>
      </c>
      <c r="V57" s="75">
        <f>'A2'!V57/'T2'!$B57*100</f>
        <v>2033.188384988016</v>
      </c>
      <c r="W57" s="76">
        <f>'A2'!W57/'T2'!$B57*100</f>
        <v>0</v>
      </c>
      <c r="X57" s="76">
        <f>'A2'!X57/'T2'!$B57*100</f>
        <v>2169.3070752690332</v>
      </c>
      <c r="Y57" s="198">
        <f t="shared" si="50"/>
        <v>4202.4954602570488</v>
      </c>
      <c r="Z57" s="200">
        <f t="shared" si="36"/>
        <v>20560.683325647304</v>
      </c>
      <c r="AA57" s="187">
        <f t="shared" si="51"/>
        <v>22.007377900027077</v>
      </c>
      <c r="AB57" s="203">
        <f t="shared" si="51"/>
        <v>13180.224234494264</v>
      </c>
      <c r="AC57" s="193">
        <f t="shared" si="58"/>
        <v>33762.914938041591</v>
      </c>
      <c r="AD57" s="386">
        <f>'A2'!AD57/'T2'!$B57*100</f>
        <v>100.16013852925141</v>
      </c>
      <c r="AE57" s="393">
        <f>'A2'!AE57/'T2'!$B57*100</f>
        <v>0</v>
      </c>
      <c r="AF57" s="78">
        <f>'A2'!AF57/'T2'!$B57*100</f>
        <v>100.16013852925141</v>
      </c>
      <c r="AG57" s="392">
        <f t="shared" si="52"/>
        <v>200.32027705850282</v>
      </c>
      <c r="AH57" s="386">
        <f>'A2'!AH57/'T2'!$B57*100</f>
        <v>236.98102023370561</v>
      </c>
      <c r="AI57" s="393">
        <f>'A2'!AI57/'T2'!$B57*100</f>
        <v>0</v>
      </c>
      <c r="AJ57" s="78">
        <f>'A2'!AJ57/'T2'!$B57*100</f>
        <v>0</v>
      </c>
      <c r="AK57" s="392">
        <f t="shared" si="53"/>
        <v>236.98102023370561</v>
      </c>
      <c r="AL57" s="386">
        <f t="shared" si="40"/>
        <v>53.147699210354489</v>
      </c>
      <c r="AM57" s="78">
        <f t="shared" si="40"/>
        <v>0</v>
      </c>
      <c r="AN57" s="77">
        <f t="shared" si="40"/>
        <v>0</v>
      </c>
      <c r="AO57" s="392">
        <f t="shared" si="54"/>
        <v>53.147699210354489</v>
      </c>
      <c r="AP57" s="388">
        <f>'A2'!AP57/'T2'!$B57*100</f>
        <v>390.28885797331151</v>
      </c>
      <c r="AQ57" s="388">
        <f>'A2'!AQ57/'T2'!$B57*100</f>
        <v>0</v>
      </c>
      <c r="AR57" s="389">
        <f>'A2'!AR57/'T2'!$B57*100</f>
        <v>100.16013852925141</v>
      </c>
      <c r="AS57" s="155">
        <f t="shared" si="55"/>
        <v>490.44899650256292</v>
      </c>
      <c r="AT57" s="391">
        <f t="shared" si="43"/>
        <v>20950.972183620615</v>
      </c>
      <c r="AU57" s="389">
        <f t="shared" si="43"/>
        <v>22.007377900027077</v>
      </c>
      <c r="AV57" s="389">
        <f t="shared" si="56"/>
        <v>13280.384373023515</v>
      </c>
      <c r="AW57" s="155">
        <f t="shared" si="57"/>
        <v>34253.363934544155</v>
      </c>
    </row>
    <row r="58" spans="1:49" s="3" customFormat="1" x14ac:dyDescent="0.25">
      <c r="A58" s="27">
        <f>'T1'!A58</f>
        <v>1980</v>
      </c>
      <c r="B58" s="75">
        <f>'A2'!B58/'T2'!$B58*100</f>
        <v>9705.4678532066428</v>
      </c>
      <c r="C58" s="76">
        <f>'A2'!C58/'T2'!$B58*100</f>
        <v>0</v>
      </c>
      <c r="D58" s="76">
        <f>'A2'!D58/'T2'!$B58*100</f>
        <v>0</v>
      </c>
      <c r="E58" s="198">
        <f t="shared" si="45"/>
        <v>9705.4678532066428</v>
      </c>
      <c r="F58" s="75">
        <f>'A2'!F58/'T2'!$B58*100</f>
        <v>3363.5187984607483</v>
      </c>
      <c r="G58" s="76">
        <f>'A2'!G58/'T2'!$B58*100</f>
        <v>0</v>
      </c>
      <c r="H58" s="76">
        <f>'A2'!H58/'T2'!$B58*100</f>
        <v>3174.9232529978008</v>
      </c>
      <c r="I58" s="198">
        <f t="shared" si="46"/>
        <v>6538.442051458549</v>
      </c>
      <c r="J58" s="75">
        <f>'A2'!J58/'T2'!$B58*100</f>
        <v>2427.5048090426235</v>
      </c>
      <c r="K58" s="76">
        <f>'A2'!K58/'T2'!$B58*100</f>
        <v>0</v>
      </c>
      <c r="L58" s="76">
        <f>'A2'!L58/'T2'!$B58*100</f>
        <v>6197.4177975409966</v>
      </c>
      <c r="M58" s="198">
        <f t="shared" si="47"/>
        <v>8624.9226065836192</v>
      </c>
      <c r="N58" s="75">
        <f>'A2'!N58/'T2'!$B58*100</f>
        <v>2496.5386141916633</v>
      </c>
      <c r="O58" s="76">
        <f>'A2'!O58/'T2'!$B58*100</f>
        <v>0</v>
      </c>
      <c r="P58" s="76">
        <f>'A2'!P58/'T2'!$B58*100</f>
        <v>2304.1028505971599</v>
      </c>
      <c r="Q58" s="198">
        <f t="shared" si="48"/>
        <v>4800.6414647888232</v>
      </c>
      <c r="R58" s="75">
        <f>'A2'!R58/'T2'!$B58*100</f>
        <v>876.25720999097734</v>
      </c>
      <c r="S58" s="76">
        <f>'A2'!S58/'T2'!$B58*100</f>
        <v>23.155136490022123</v>
      </c>
      <c r="T58" s="76">
        <f>'A2'!T58/'T2'!$B58*100</f>
        <v>34.917202076536682</v>
      </c>
      <c r="U58" s="198">
        <f t="shared" si="49"/>
        <v>934.3295485575361</v>
      </c>
      <c r="V58" s="75">
        <f>'A2'!V58/'T2'!$B58*100</f>
        <v>1951.8631064179121</v>
      </c>
      <c r="W58" s="76">
        <f>'A2'!W58/'T2'!$B58*100</f>
        <v>0</v>
      </c>
      <c r="X58" s="76">
        <f>'A2'!X58/'T2'!$B58*100</f>
        <v>2086.0124314853319</v>
      </c>
      <c r="Y58" s="198">
        <f t="shared" si="50"/>
        <v>4037.8755379032441</v>
      </c>
      <c r="Z58" s="200">
        <f t="shared" si="36"/>
        <v>20821.15039131057</v>
      </c>
      <c r="AA58" s="187">
        <f t="shared" si="51"/>
        <v>23.155136490022123</v>
      </c>
      <c r="AB58" s="203">
        <f t="shared" si="51"/>
        <v>13797.373534697825</v>
      </c>
      <c r="AC58" s="193">
        <f t="shared" si="58"/>
        <v>34641.679062498413</v>
      </c>
      <c r="AD58" s="386">
        <f>'A2'!AD58/'T2'!$B58*100</f>
        <v>104.97259097009915</v>
      </c>
      <c r="AE58" s="393">
        <f>'A2'!AE58/'T2'!$B58*100</f>
        <v>0</v>
      </c>
      <c r="AF58" s="78">
        <f>'A2'!AF58/'T2'!$B58*100</f>
        <v>104.97259097009915</v>
      </c>
      <c r="AG58" s="392">
        <f t="shared" si="52"/>
        <v>209.9451819401983</v>
      </c>
      <c r="AH58" s="386">
        <f>'A2'!AH58/'T2'!$B58*100</f>
        <v>245.3886079275355</v>
      </c>
      <c r="AI58" s="393">
        <f>'A2'!AI58/'T2'!$B58*100</f>
        <v>0</v>
      </c>
      <c r="AJ58" s="78">
        <f>'A2'!AJ58/'T2'!$B58*100</f>
        <v>0</v>
      </c>
      <c r="AK58" s="392">
        <f t="shared" si="53"/>
        <v>245.3886079275355</v>
      </c>
      <c r="AL58" s="386">
        <f t="shared" si="40"/>
        <v>52.349031982508365</v>
      </c>
      <c r="AM58" s="78">
        <f t="shared" si="40"/>
        <v>0</v>
      </c>
      <c r="AN58" s="77">
        <f t="shared" si="40"/>
        <v>0</v>
      </c>
      <c r="AO58" s="392">
        <f t="shared" si="54"/>
        <v>52.349031982508365</v>
      </c>
      <c r="AP58" s="388">
        <f>'A2'!AP58/'T2'!$B58*100</f>
        <v>402.710230880143</v>
      </c>
      <c r="AQ58" s="388">
        <f>'A2'!AQ58/'T2'!$B58*100</f>
        <v>0</v>
      </c>
      <c r="AR58" s="389">
        <f>'A2'!AR58/'T2'!$B58*100</f>
        <v>104.97259097009915</v>
      </c>
      <c r="AS58" s="155">
        <f t="shared" si="55"/>
        <v>507.68282185024214</v>
      </c>
      <c r="AT58" s="391">
        <f t="shared" si="43"/>
        <v>21223.860622190714</v>
      </c>
      <c r="AU58" s="389">
        <f t="shared" si="43"/>
        <v>23.155136490022123</v>
      </c>
      <c r="AV58" s="389">
        <f t="shared" si="56"/>
        <v>13902.346125667924</v>
      </c>
      <c r="AW58" s="155">
        <f t="shared" si="57"/>
        <v>35149.361884348662</v>
      </c>
    </row>
    <row r="59" spans="1:49" s="3" customFormat="1" x14ac:dyDescent="0.25">
      <c r="A59" s="27">
        <f>'T1'!A59</f>
        <v>1981</v>
      </c>
      <c r="B59" s="75">
        <f>'A2'!B59/'T2'!$B59*100</f>
        <v>9272.6301501141479</v>
      </c>
      <c r="C59" s="76">
        <f>'A2'!C59/'T2'!$B59*100</f>
        <v>0</v>
      </c>
      <c r="D59" s="76">
        <f>'A2'!D59/'T2'!$B59*100</f>
        <v>0</v>
      </c>
      <c r="E59" s="198">
        <f t="shared" si="45"/>
        <v>9272.6301501141479</v>
      </c>
      <c r="F59" s="75">
        <f>'A2'!F59/'T2'!$B59*100</f>
        <v>3577.7111993933054</v>
      </c>
      <c r="G59" s="76">
        <f>'A2'!G59/'T2'!$B59*100</f>
        <v>0</v>
      </c>
      <c r="H59" s="76">
        <f>'A2'!H59/'T2'!$B59*100</f>
        <v>3012.5583629921211</v>
      </c>
      <c r="I59" s="198">
        <f t="shared" si="46"/>
        <v>6590.269562385427</v>
      </c>
      <c r="J59" s="75">
        <f>'A2'!J59/'T2'!$B59*100</f>
        <v>2614.1334648737343</v>
      </c>
      <c r="K59" s="76">
        <f>'A2'!K59/'T2'!$B59*100</f>
        <v>0</v>
      </c>
      <c r="L59" s="76">
        <f>'A2'!L59/'T2'!$B59*100</f>
        <v>6721.6552703467842</v>
      </c>
      <c r="M59" s="198">
        <f t="shared" si="47"/>
        <v>9335.788735220518</v>
      </c>
      <c r="N59" s="75">
        <f>'A2'!N59/'T2'!$B59*100</f>
        <v>2838.7850183326295</v>
      </c>
      <c r="O59" s="76">
        <f>'A2'!O59/'T2'!$B59*100</f>
        <v>0</v>
      </c>
      <c r="P59" s="76">
        <f>'A2'!P59/'T2'!$B59*100</f>
        <v>2379.7235552202278</v>
      </c>
      <c r="Q59" s="198">
        <f t="shared" si="48"/>
        <v>5218.5085735528573</v>
      </c>
      <c r="R59" s="75">
        <f>'A2'!R59/'T2'!$B59*100</f>
        <v>904.31152424253298</v>
      </c>
      <c r="S59" s="76">
        <f>'A2'!S59/'T2'!$B59*100</f>
        <v>23.777055441603494</v>
      </c>
      <c r="T59" s="76">
        <f>'A2'!T59/'T2'!$B59*100</f>
        <v>36.654222989718264</v>
      </c>
      <c r="U59" s="198">
        <f t="shared" si="49"/>
        <v>964.74280267385473</v>
      </c>
      <c r="V59" s="75">
        <f>'A2'!V59/'T2'!$B59*100</f>
        <v>1877.3850475009019</v>
      </c>
      <c r="W59" s="76">
        <f>'A2'!W59/'T2'!$B59*100</f>
        <v>0</v>
      </c>
      <c r="X59" s="76">
        <f>'A2'!X59/'T2'!$B59*100</f>
        <v>2136.8320518376895</v>
      </c>
      <c r="Y59" s="198">
        <f t="shared" si="50"/>
        <v>4014.2170993385917</v>
      </c>
      <c r="Z59" s="200">
        <f t="shared" si="36"/>
        <v>21084.956404457251</v>
      </c>
      <c r="AA59" s="187">
        <f t="shared" si="51"/>
        <v>23.777055441603494</v>
      </c>
      <c r="AB59" s="203">
        <f t="shared" si="51"/>
        <v>14287.423463386542</v>
      </c>
      <c r="AC59" s="193">
        <f t="shared" si="58"/>
        <v>35396.156923285394</v>
      </c>
      <c r="AD59" s="386">
        <f>'A2'!AD59/'T2'!$B59*100</f>
        <v>109.16374240058988</v>
      </c>
      <c r="AE59" s="393">
        <f>'A2'!AE59/'T2'!$B59*100</f>
        <v>0</v>
      </c>
      <c r="AF59" s="78">
        <f>'A2'!AF59/'T2'!$B59*100</f>
        <v>109.16374240058988</v>
      </c>
      <c r="AG59" s="392">
        <f t="shared" si="52"/>
        <v>218.32748480117976</v>
      </c>
      <c r="AH59" s="386">
        <f>'A2'!AH59/'T2'!$B59*100</f>
        <v>253.59279809961518</v>
      </c>
      <c r="AI59" s="393">
        <f>'A2'!AI59/'T2'!$B59*100</f>
        <v>0</v>
      </c>
      <c r="AJ59" s="78">
        <f>'A2'!AJ59/'T2'!$B59*100</f>
        <v>0</v>
      </c>
      <c r="AK59" s="392">
        <f t="shared" si="53"/>
        <v>253.59279809961518</v>
      </c>
      <c r="AL59" s="386">
        <f t="shared" si="40"/>
        <v>68.434091473082702</v>
      </c>
      <c r="AM59" s="78">
        <f t="shared" si="40"/>
        <v>0</v>
      </c>
      <c r="AN59" s="77">
        <f t="shared" si="40"/>
        <v>0</v>
      </c>
      <c r="AO59" s="392">
        <f t="shared" si="54"/>
        <v>68.434091473082702</v>
      </c>
      <c r="AP59" s="388">
        <f>'A2'!AP59/'T2'!$B59*100</f>
        <v>431.19063197328774</v>
      </c>
      <c r="AQ59" s="388">
        <f>'A2'!AQ59/'T2'!$B59*100</f>
        <v>0</v>
      </c>
      <c r="AR59" s="389">
        <f>'A2'!AR59/'T2'!$B59*100</f>
        <v>109.16374240058988</v>
      </c>
      <c r="AS59" s="155">
        <f t="shared" si="55"/>
        <v>540.35437437387759</v>
      </c>
      <c r="AT59" s="391">
        <f t="shared" si="43"/>
        <v>21516.147036430539</v>
      </c>
      <c r="AU59" s="389">
        <f t="shared" si="43"/>
        <v>23.777055441603494</v>
      </c>
      <c r="AV59" s="389">
        <f t="shared" si="56"/>
        <v>14396.587205787131</v>
      </c>
      <c r="AW59" s="155">
        <f t="shared" si="57"/>
        <v>35936.511297659272</v>
      </c>
    </row>
    <row r="60" spans="1:49" s="3" customFormat="1" x14ac:dyDescent="0.25">
      <c r="A60" s="27">
        <f>'T1'!A60</f>
        <v>1982</v>
      </c>
      <c r="B60" s="75">
        <f>'A2'!B60/'T2'!$B60*100</f>
        <v>9396.6218149413471</v>
      </c>
      <c r="C60" s="76">
        <f>'A2'!C60/'T2'!$B60*100</f>
        <v>0</v>
      </c>
      <c r="D60" s="76">
        <f>'A2'!D60/'T2'!$B60*100</f>
        <v>0</v>
      </c>
      <c r="E60" s="198">
        <f t="shared" si="45"/>
        <v>9396.6218149413471</v>
      </c>
      <c r="F60" s="75">
        <f>'A2'!F60/'T2'!$B60*100</f>
        <v>3577.6050764574002</v>
      </c>
      <c r="G60" s="76">
        <f>'A2'!G60/'T2'!$B60*100</f>
        <v>120.96994941059403</v>
      </c>
      <c r="H60" s="76">
        <f>'A2'!H60/'T2'!$B60*100</f>
        <v>3089.7021961909259</v>
      </c>
      <c r="I60" s="198">
        <f t="shared" si="46"/>
        <v>6788.2772220589195</v>
      </c>
      <c r="J60" s="75">
        <f>'A2'!J60/'T2'!$B60*100</f>
        <v>2771.425769874892</v>
      </c>
      <c r="K60" s="76">
        <f>'A2'!K60/'T2'!$B60*100</f>
        <v>0</v>
      </c>
      <c r="L60" s="76">
        <f>'A2'!L60/'T2'!$B60*100</f>
        <v>6924.4431838896407</v>
      </c>
      <c r="M60" s="198">
        <f t="shared" si="47"/>
        <v>9695.8689537645332</v>
      </c>
      <c r="N60" s="75">
        <f>'A2'!N60/'T2'!$B60*100</f>
        <v>2681.7172721979296</v>
      </c>
      <c r="O60" s="76">
        <f>'A2'!O60/'T2'!$B60*100</f>
        <v>0</v>
      </c>
      <c r="P60" s="76">
        <f>'A2'!P60/'T2'!$B60*100</f>
        <v>2224.8681230107368</v>
      </c>
      <c r="Q60" s="198">
        <f t="shared" si="48"/>
        <v>4906.5853952086663</v>
      </c>
      <c r="R60" s="75">
        <f>'A2'!R60/'T2'!$B60*100</f>
        <v>1075.3449261249375</v>
      </c>
      <c r="S60" s="76">
        <f>'A2'!S60/'T2'!$B60*100</f>
        <v>46.110573504491356</v>
      </c>
      <c r="T60" s="76">
        <f>'A2'!T60/'T2'!$B60*100</f>
        <v>67.562362053300859</v>
      </c>
      <c r="U60" s="198">
        <f t="shared" si="49"/>
        <v>1189.0178616827297</v>
      </c>
      <c r="V60" s="75">
        <f>'A2'!V60/'T2'!$B60*100</f>
        <v>1187.6306701022047</v>
      </c>
      <c r="W60" s="76">
        <f>'A2'!W60/'T2'!$B60*100</f>
        <v>0</v>
      </c>
      <c r="X60" s="76">
        <f>'A2'!X60/'T2'!$B60*100</f>
        <v>2227.4230062109991</v>
      </c>
      <c r="Y60" s="198">
        <f t="shared" si="50"/>
        <v>3415.0536763132041</v>
      </c>
      <c r="Z60" s="200">
        <f t="shared" si="36"/>
        <v>20690.345529698709</v>
      </c>
      <c r="AA60" s="187">
        <f t="shared" si="51"/>
        <v>167.0805229150854</v>
      </c>
      <c r="AB60" s="203">
        <f t="shared" si="51"/>
        <v>14533.998871355605</v>
      </c>
      <c r="AC60" s="193">
        <f t="shared" si="58"/>
        <v>35391.424923969404</v>
      </c>
      <c r="AD60" s="386">
        <f>'A2'!AD60/'T2'!$B60*100</f>
        <v>112.52325799123497</v>
      </c>
      <c r="AE60" s="393">
        <f>'A2'!AE60/'T2'!$B60*100</f>
        <v>7.0327036244521857</v>
      </c>
      <c r="AF60" s="78">
        <f>'A2'!AF60/'T2'!$B60*100</f>
        <v>112.52325799123497</v>
      </c>
      <c r="AG60" s="392">
        <f t="shared" si="52"/>
        <v>232.07921960692212</v>
      </c>
      <c r="AH60" s="386">
        <f>'A2'!AH60/'T2'!$B60*100</f>
        <v>256.97481462679832</v>
      </c>
      <c r="AI60" s="393">
        <f>'A2'!AI60/'T2'!$B60*100</f>
        <v>0</v>
      </c>
      <c r="AJ60" s="78">
        <f>'A2'!AJ60/'T2'!$B60*100</f>
        <v>0</v>
      </c>
      <c r="AK60" s="392">
        <f t="shared" si="53"/>
        <v>256.97481462679832</v>
      </c>
      <c r="AL60" s="386">
        <f t="shared" si="40"/>
        <v>74.129092223613895</v>
      </c>
      <c r="AM60" s="78">
        <f t="shared" si="40"/>
        <v>0</v>
      </c>
      <c r="AN60" s="77">
        <f t="shared" si="40"/>
        <v>0</v>
      </c>
      <c r="AO60" s="392">
        <f t="shared" si="54"/>
        <v>74.129092223613895</v>
      </c>
      <c r="AP60" s="388">
        <f>'A2'!AP60/'T2'!$B60*100</f>
        <v>443.62716484164719</v>
      </c>
      <c r="AQ60" s="388">
        <f>'A2'!AQ60/'T2'!$B60*100</f>
        <v>7.0327036244521857</v>
      </c>
      <c r="AR60" s="389">
        <f>'A2'!AR60/'T2'!$B60*100</f>
        <v>112.52325799123497</v>
      </c>
      <c r="AS60" s="155">
        <f t="shared" si="55"/>
        <v>563.18312645733431</v>
      </c>
      <c r="AT60" s="391">
        <f t="shared" si="43"/>
        <v>21133.972694540356</v>
      </c>
      <c r="AU60" s="389">
        <f t="shared" si="43"/>
        <v>174.11322653953758</v>
      </c>
      <c r="AV60" s="389">
        <f t="shared" si="56"/>
        <v>14646.52212934684</v>
      </c>
      <c r="AW60" s="155">
        <f t="shared" si="57"/>
        <v>35954.608050426737</v>
      </c>
    </row>
    <row r="61" spans="1:49" s="3" customFormat="1" x14ac:dyDescent="0.25">
      <c r="A61" s="27">
        <f>'T1'!A61</f>
        <v>1983</v>
      </c>
      <c r="B61" s="75">
        <f>'A2'!B61/'T2'!$B61*100</f>
        <v>9227.8223871623522</v>
      </c>
      <c r="C61" s="76">
        <f>'A2'!C61/'T2'!$B61*100</f>
        <v>0</v>
      </c>
      <c r="D61" s="76">
        <f>'A2'!D61/'T2'!$B61*100</f>
        <v>0</v>
      </c>
      <c r="E61" s="198">
        <f t="shared" si="45"/>
        <v>9227.8223871623522</v>
      </c>
      <c r="F61" s="75">
        <f>'A2'!F61/'T2'!$B61*100</f>
        <v>3603.945692966628</v>
      </c>
      <c r="G61" s="76">
        <f>'A2'!G61/'T2'!$B61*100</f>
        <v>175.38525535816154</v>
      </c>
      <c r="H61" s="76">
        <f>'A2'!H61/'T2'!$B61*100</f>
        <v>3063.4292649927434</v>
      </c>
      <c r="I61" s="198">
        <f t="shared" si="46"/>
        <v>6842.7602133175333</v>
      </c>
      <c r="J61" s="75">
        <f>'A2'!J61/'T2'!$B61*100</f>
        <v>2985.8310380340663</v>
      </c>
      <c r="K61" s="76">
        <f>'A2'!K61/'T2'!$B61*100</f>
        <v>0</v>
      </c>
      <c r="L61" s="76">
        <f>'A2'!L61/'T2'!$B61*100</f>
        <v>7196.6405625679699</v>
      </c>
      <c r="M61" s="198">
        <f t="shared" si="47"/>
        <v>10182.471600602035</v>
      </c>
      <c r="N61" s="75">
        <f>'A2'!N61/'T2'!$B61*100</f>
        <v>2485.9139396416449</v>
      </c>
      <c r="O61" s="76">
        <f>'A2'!O61/'T2'!$B61*100</f>
        <v>194.98533829458026</v>
      </c>
      <c r="P61" s="76">
        <f>'A2'!P61/'T2'!$B61*100</f>
        <v>2043.876101243168</v>
      </c>
      <c r="Q61" s="198">
        <f t="shared" si="48"/>
        <v>4724.775379179393</v>
      </c>
      <c r="R61" s="75">
        <f>'A2'!R61/'T2'!$B61*100</f>
        <v>1125.783235767406</v>
      </c>
      <c r="S61" s="76">
        <f>'A2'!S61/'T2'!$B61*100</f>
        <v>68.4741485780971</v>
      </c>
      <c r="T61" s="76">
        <f>'A2'!T61/'T2'!$B61*100</f>
        <v>52.829975516424852</v>
      </c>
      <c r="U61" s="198">
        <f t="shared" si="49"/>
        <v>1247.087359861928</v>
      </c>
      <c r="V61" s="75">
        <f>'A2'!V61/'T2'!$B61*100</f>
        <v>1041.6623532167928</v>
      </c>
      <c r="W61" s="76">
        <f>'A2'!W61/'T2'!$B61*100</f>
        <v>138.31195553307955</v>
      </c>
      <c r="X61" s="76">
        <f>'A2'!X61/'T2'!$B61*100</f>
        <v>2254.1865578093598</v>
      </c>
      <c r="Y61" s="198">
        <f t="shared" si="50"/>
        <v>3434.1608665592321</v>
      </c>
      <c r="Z61" s="200">
        <f t="shared" si="36"/>
        <v>20470.958646788891</v>
      </c>
      <c r="AA61" s="187">
        <f t="shared" si="51"/>
        <v>577.15669776391849</v>
      </c>
      <c r="AB61" s="203">
        <f t="shared" si="51"/>
        <v>14610.962462129666</v>
      </c>
      <c r="AC61" s="193">
        <f t="shared" si="58"/>
        <v>35659.077806682479</v>
      </c>
      <c r="AD61" s="386">
        <f>'A2'!AD61/'T2'!$B61*100</f>
        <v>86.806839525383722</v>
      </c>
      <c r="AE61" s="393">
        <f>'A2'!AE61/'T2'!$B61*100</f>
        <v>5.4254274703364826</v>
      </c>
      <c r="AF61" s="78">
        <f>'A2'!AF61/'T2'!$B61*100</f>
        <v>86.806839525383722</v>
      </c>
      <c r="AG61" s="392">
        <f t="shared" si="52"/>
        <v>179.03910652110392</v>
      </c>
      <c r="AH61" s="386">
        <f>'A2'!AH61/'T2'!$B61*100</f>
        <v>265.10539878282128</v>
      </c>
      <c r="AI61" s="393">
        <f>'A2'!AI61/'T2'!$B61*100</f>
        <v>0</v>
      </c>
      <c r="AJ61" s="78">
        <f>'A2'!AJ61/'T2'!$B61*100</f>
        <v>0</v>
      </c>
      <c r="AK61" s="392">
        <f t="shared" si="53"/>
        <v>265.10539878282128</v>
      </c>
      <c r="AL61" s="386">
        <f t="shared" si="40"/>
        <v>74.118883192986118</v>
      </c>
      <c r="AM61" s="78">
        <f t="shared" si="40"/>
        <v>0</v>
      </c>
      <c r="AN61" s="77">
        <f t="shared" si="40"/>
        <v>0</v>
      </c>
      <c r="AO61" s="392">
        <f t="shared" si="54"/>
        <v>74.118883192986118</v>
      </c>
      <c r="AP61" s="388">
        <f>'A2'!AP61/'T2'!$B61*100</f>
        <v>426.03112150119114</v>
      </c>
      <c r="AQ61" s="388">
        <f>'A2'!AQ61/'T2'!$B61*100</f>
        <v>5.4254274703364826</v>
      </c>
      <c r="AR61" s="389">
        <f>'A2'!AR61/'T2'!$B61*100</f>
        <v>86.806839525383722</v>
      </c>
      <c r="AS61" s="155">
        <f t="shared" si="55"/>
        <v>518.26338849691138</v>
      </c>
      <c r="AT61" s="391">
        <f t="shared" si="43"/>
        <v>20896.989768290081</v>
      </c>
      <c r="AU61" s="389">
        <f t="shared" si="43"/>
        <v>582.58212523425493</v>
      </c>
      <c r="AV61" s="389">
        <f t="shared" si="56"/>
        <v>14697.769301655049</v>
      </c>
      <c r="AW61" s="155">
        <f t="shared" si="57"/>
        <v>36177.341195179382</v>
      </c>
    </row>
    <row r="62" spans="1:49" s="3" customFormat="1" x14ac:dyDescent="0.25">
      <c r="A62" s="27">
        <f>'T1'!A62</f>
        <v>1984</v>
      </c>
      <c r="B62" s="75">
        <f>'A2'!B62/'T2'!$B62*100</f>
        <v>9154.355859205476</v>
      </c>
      <c r="C62" s="76">
        <f>'A2'!C62/'T2'!$B62*100</f>
        <v>0</v>
      </c>
      <c r="D62" s="76">
        <f>'A2'!D62/'T2'!$B62*100</f>
        <v>0</v>
      </c>
      <c r="E62" s="198">
        <f t="shared" si="45"/>
        <v>9154.355859205476</v>
      </c>
      <c r="F62" s="75">
        <f>'A2'!F62/'T2'!$B62*100</f>
        <v>3822.9207997712942</v>
      </c>
      <c r="G62" s="76">
        <f>'A2'!G62/'T2'!$B62*100</f>
        <v>190.50492765996361</v>
      </c>
      <c r="H62" s="76">
        <f>'A2'!H62/'T2'!$B62*100</f>
        <v>3236.7535178343423</v>
      </c>
      <c r="I62" s="198">
        <f t="shared" si="46"/>
        <v>7250.1792452656</v>
      </c>
      <c r="J62" s="75">
        <f>'A2'!J62/'T2'!$B62*100</f>
        <v>3314.3544373069153</v>
      </c>
      <c r="K62" s="76">
        <f>'A2'!K62/'T2'!$B62*100</f>
        <v>0</v>
      </c>
      <c r="L62" s="76">
        <f>'A2'!L62/'T2'!$B62*100</f>
        <v>7866.6782295443854</v>
      </c>
      <c r="M62" s="198">
        <f t="shared" si="47"/>
        <v>11181.032666851301</v>
      </c>
      <c r="N62" s="75">
        <f>'A2'!N62/'T2'!$B62*100</f>
        <v>2763.8909473361919</v>
      </c>
      <c r="O62" s="76">
        <f>'A2'!O62/'T2'!$B62*100</f>
        <v>301.82926273018796</v>
      </c>
      <c r="P62" s="76">
        <f>'A2'!P62/'T2'!$B62*100</f>
        <v>2127.6178763476209</v>
      </c>
      <c r="Q62" s="198">
        <f t="shared" si="48"/>
        <v>5193.3380864140008</v>
      </c>
      <c r="R62" s="75">
        <f>'A2'!R62/'T2'!$B62*100</f>
        <v>1401.4320499136809</v>
      </c>
      <c r="S62" s="76">
        <f>'A2'!S62/'T2'!$B62*100</f>
        <v>230.4876679791696</v>
      </c>
      <c r="T62" s="76">
        <f>'A2'!T62/'T2'!$B62*100</f>
        <v>316.02026153451857</v>
      </c>
      <c r="U62" s="198">
        <f t="shared" si="49"/>
        <v>1947.9399794273691</v>
      </c>
      <c r="V62" s="75">
        <f>'A2'!V62/'T2'!$B62*100</f>
        <v>964.86415766834682</v>
      </c>
      <c r="W62" s="76">
        <f>'A2'!W62/'T2'!$B62*100</f>
        <v>145.70575248226467</v>
      </c>
      <c r="X62" s="76">
        <f>'A2'!X62/'T2'!$B62*100</f>
        <v>2392.243373673678</v>
      </c>
      <c r="Y62" s="198">
        <f t="shared" si="50"/>
        <v>3502.8132838242896</v>
      </c>
      <c r="Z62" s="200">
        <f t="shared" si="36"/>
        <v>21421.818251201908</v>
      </c>
      <c r="AA62" s="187">
        <f t="shared" si="51"/>
        <v>868.52761085158579</v>
      </c>
      <c r="AB62" s="203">
        <f t="shared" si="51"/>
        <v>15939.313258934544</v>
      </c>
      <c r="AC62" s="193">
        <f t="shared" si="58"/>
        <v>38229.659120988043</v>
      </c>
      <c r="AD62" s="386">
        <f>'A2'!AD62/'T2'!$B62*100</f>
        <v>78.139436293948833</v>
      </c>
      <c r="AE62" s="393">
        <f>'A2'!AE62/'T2'!$B62*100</f>
        <v>4.8837147683718021</v>
      </c>
      <c r="AF62" s="78">
        <f>'A2'!AF62/'T2'!$B62*100</f>
        <v>78.139436293948833</v>
      </c>
      <c r="AG62" s="392">
        <f t="shared" si="52"/>
        <v>161.16258735626946</v>
      </c>
      <c r="AH62" s="386">
        <f>'A2'!AH62/'T2'!$B62*100</f>
        <v>274.54093615390718</v>
      </c>
      <c r="AI62" s="393">
        <f>'A2'!AI62/'T2'!$B62*100</f>
        <v>0</v>
      </c>
      <c r="AJ62" s="78">
        <f>'A2'!AJ62/'T2'!$B62*100</f>
        <v>0</v>
      </c>
      <c r="AK62" s="392">
        <f t="shared" si="53"/>
        <v>274.54093615390718</v>
      </c>
      <c r="AL62" s="386">
        <f t="shared" si="40"/>
        <v>73.628898708092493</v>
      </c>
      <c r="AM62" s="78">
        <f t="shared" si="40"/>
        <v>0</v>
      </c>
      <c r="AN62" s="77">
        <f t="shared" si="40"/>
        <v>0</v>
      </c>
      <c r="AO62" s="392">
        <f t="shared" si="54"/>
        <v>73.628898708092493</v>
      </c>
      <c r="AP62" s="388">
        <f>'A2'!AP62/'T2'!$B62*100</f>
        <v>426.30927115594852</v>
      </c>
      <c r="AQ62" s="388">
        <f>'A2'!AQ62/'T2'!$B62*100</f>
        <v>4.8837147683718021</v>
      </c>
      <c r="AR62" s="389">
        <f>'A2'!AR62/'T2'!$B62*100</f>
        <v>78.139436293948833</v>
      </c>
      <c r="AS62" s="155">
        <f t="shared" si="55"/>
        <v>509.33242221826919</v>
      </c>
      <c r="AT62" s="391">
        <f t="shared" si="43"/>
        <v>21848.127522357856</v>
      </c>
      <c r="AU62" s="389">
        <f t="shared" si="43"/>
        <v>873.41132561995755</v>
      </c>
      <c r="AV62" s="389">
        <f t="shared" si="56"/>
        <v>16017.452695228492</v>
      </c>
      <c r="AW62" s="155">
        <f t="shared" si="57"/>
        <v>38738.991543206306</v>
      </c>
    </row>
    <row r="63" spans="1:49" s="3" customFormat="1" x14ac:dyDescent="0.25">
      <c r="A63" s="27">
        <f>'T1'!A63</f>
        <v>1985</v>
      </c>
      <c r="B63" s="75">
        <f>'A2'!B63/'T2'!$B63*100</f>
        <v>9349.1653827052905</v>
      </c>
      <c r="C63" s="76">
        <f>'A2'!C63/'T2'!$B63*100</f>
        <v>0</v>
      </c>
      <c r="D63" s="76">
        <f>'A2'!D63/'T2'!$B63*100</f>
        <v>0</v>
      </c>
      <c r="E63" s="198">
        <f t="shared" si="45"/>
        <v>9349.1653827052905</v>
      </c>
      <c r="F63" s="75">
        <f>'A2'!F63/'T2'!$B63*100</f>
        <v>3937.8889923020333</v>
      </c>
      <c r="G63" s="76">
        <f>'A2'!G63/'T2'!$B63*100</f>
        <v>196.09815849708184</v>
      </c>
      <c r="H63" s="76">
        <f>'A2'!H63/'T2'!$B63*100</f>
        <v>3325.9585017068352</v>
      </c>
      <c r="I63" s="198">
        <f t="shared" si="46"/>
        <v>7459.9456525059504</v>
      </c>
      <c r="J63" s="75">
        <f>'A2'!J63/'T2'!$B63*100</f>
        <v>3577.7653165168877</v>
      </c>
      <c r="K63" s="76">
        <f>'A2'!K63/'T2'!$B63*100</f>
        <v>0</v>
      </c>
      <c r="L63" s="76">
        <f>'A2'!L63/'T2'!$B63*100</f>
        <v>8454.037110551817</v>
      </c>
      <c r="M63" s="198">
        <f t="shared" si="47"/>
        <v>12031.802427068706</v>
      </c>
      <c r="N63" s="75">
        <f>'A2'!N63/'T2'!$B63*100</f>
        <v>3132.8850851445404</v>
      </c>
      <c r="O63" s="76">
        <f>'A2'!O63/'T2'!$B63*100</f>
        <v>338.96296756673496</v>
      </c>
      <c r="P63" s="76">
        <f>'A2'!P63/'T2'!$B63*100</f>
        <v>2213.0161383183313</v>
      </c>
      <c r="Q63" s="198">
        <f t="shared" si="48"/>
        <v>5684.8641910296064</v>
      </c>
      <c r="R63" s="75">
        <f>'A2'!R63/'T2'!$B63*100</f>
        <v>1579.307961455693</v>
      </c>
      <c r="S63" s="76">
        <f>'A2'!S63/'T2'!$B63*100</f>
        <v>295.00388172604983</v>
      </c>
      <c r="T63" s="76">
        <f>'A2'!T63/'T2'!$B63*100</f>
        <v>584.18589006343711</v>
      </c>
      <c r="U63" s="198">
        <f t="shared" si="49"/>
        <v>2458.4977332451799</v>
      </c>
      <c r="V63" s="75">
        <f>'A2'!V63/'T2'!$B63*100</f>
        <v>1091.0229508066009</v>
      </c>
      <c r="W63" s="76">
        <f>'A2'!W63/'T2'!$B63*100</f>
        <v>127.17623676956494</v>
      </c>
      <c r="X63" s="76">
        <f>'A2'!X63/'T2'!$B63*100</f>
        <v>2411.2433866975057</v>
      </c>
      <c r="Y63" s="198">
        <f t="shared" si="50"/>
        <v>3629.4425742736712</v>
      </c>
      <c r="Z63" s="200">
        <f t="shared" si="36"/>
        <v>22668.035688931046</v>
      </c>
      <c r="AA63" s="187">
        <f t="shared" si="51"/>
        <v>957.24124455943161</v>
      </c>
      <c r="AB63" s="203">
        <f t="shared" si="51"/>
        <v>16988.441027337925</v>
      </c>
      <c r="AC63" s="193">
        <f t="shared" si="58"/>
        <v>40613.717960828406</v>
      </c>
      <c r="AD63" s="386">
        <f>'A2'!AD63/'T2'!$B63*100</f>
        <v>105.19625087237436</v>
      </c>
      <c r="AE63" s="393">
        <f>'A2'!AE63/'T2'!$B63*100</f>
        <v>6.5747656795233977</v>
      </c>
      <c r="AF63" s="78">
        <f>'A2'!AF63/'T2'!$B63*100</f>
        <v>105.19625087237436</v>
      </c>
      <c r="AG63" s="392">
        <f t="shared" si="52"/>
        <v>216.96726742427211</v>
      </c>
      <c r="AH63" s="386">
        <f>'A2'!AH63/'T2'!$B63*100</f>
        <v>283.67060624373346</v>
      </c>
      <c r="AI63" s="393">
        <f>'A2'!AI63/'T2'!$B63*100</f>
        <v>0</v>
      </c>
      <c r="AJ63" s="78">
        <f>'A2'!AJ63/'T2'!$B63*100</f>
        <v>0</v>
      </c>
      <c r="AK63" s="392">
        <f t="shared" si="53"/>
        <v>283.67060624373346</v>
      </c>
      <c r="AL63" s="386">
        <f t="shared" si="40"/>
        <v>70.843759472438705</v>
      </c>
      <c r="AM63" s="78">
        <f t="shared" si="40"/>
        <v>0</v>
      </c>
      <c r="AN63" s="77">
        <f t="shared" si="40"/>
        <v>0</v>
      </c>
      <c r="AO63" s="392">
        <f t="shared" si="54"/>
        <v>70.843759472438705</v>
      </c>
      <c r="AP63" s="388">
        <f>'A2'!AP63/'T2'!$B63*100</f>
        <v>459.71061658854654</v>
      </c>
      <c r="AQ63" s="388">
        <f>'A2'!AQ63/'T2'!$B63*100</f>
        <v>6.5747656795233977</v>
      </c>
      <c r="AR63" s="389">
        <f>'A2'!AR63/'T2'!$B63*100</f>
        <v>105.19625087237436</v>
      </c>
      <c r="AS63" s="155">
        <f t="shared" si="55"/>
        <v>571.48163314044427</v>
      </c>
      <c r="AT63" s="391">
        <f t="shared" si="43"/>
        <v>23127.746305519591</v>
      </c>
      <c r="AU63" s="389">
        <f t="shared" si="43"/>
        <v>963.81601023895496</v>
      </c>
      <c r="AV63" s="389">
        <f t="shared" si="56"/>
        <v>17093.637278210299</v>
      </c>
      <c r="AW63" s="155">
        <f t="shared" si="57"/>
        <v>41185.19959396885</v>
      </c>
    </row>
    <row r="64" spans="1:49" s="3" customFormat="1" x14ac:dyDescent="0.25">
      <c r="A64" s="27">
        <f>'T1'!A64</f>
        <v>1986</v>
      </c>
      <c r="B64" s="75">
        <f>'A2'!B64/'T2'!$B64*100</f>
        <v>9721.9669624318321</v>
      </c>
      <c r="C64" s="76">
        <f>'A2'!C64/'T2'!$B64*100</f>
        <v>0</v>
      </c>
      <c r="D64" s="76">
        <f>'A2'!D64/'T2'!$B64*100</f>
        <v>0</v>
      </c>
      <c r="E64" s="198">
        <f t="shared" si="45"/>
        <v>9721.9669624318321</v>
      </c>
      <c r="F64" s="75">
        <f>'A2'!F64/'T2'!$B64*100</f>
        <v>3945.2159631803956</v>
      </c>
      <c r="G64" s="76">
        <f>'A2'!G64/'T2'!$B64*100</f>
        <v>206.7449269487565</v>
      </c>
      <c r="H64" s="76">
        <f>'A2'!H64/'T2'!$B64*100</f>
        <v>3559.4295012290295</v>
      </c>
      <c r="I64" s="198">
        <f t="shared" si="46"/>
        <v>7711.3903913581817</v>
      </c>
      <c r="J64" s="75">
        <f>'A2'!J64/'T2'!$B64*100</f>
        <v>3552.4384496391453</v>
      </c>
      <c r="K64" s="76">
        <f>'A2'!K64/'T2'!$B64*100</f>
        <v>0</v>
      </c>
      <c r="L64" s="76">
        <f>'A2'!L64/'T2'!$B64*100</f>
        <v>8523.3175551026725</v>
      </c>
      <c r="M64" s="198">
        <f t="shared" si="47"/>
        <v>12075.756004741817</v>
      </c>
      <c r="N64" s="75">
        <f>'A2'!N64/'T2'!$B64*100</f>
        <v>3041.6146139137827</v>
      </c>
      <c r="O64" s="76">
        <f>'A2'!O64/'T2'!$B64*100</f>
        <v>382.7220622704944</v>
      </c>
      <c r="P64" s="76">
        <f>'A2'!P64/'T2'!$B64*100</f>
        <v>2341.8558127435058</v>
      </c>
      <c r="Q64" s="198">
        <f t="shared" si="48"/>
        <v>5766.1924889277834</v>
      </c>
      <c r="R64" s="75">
        <f>'A2'!R64/'T2'!$B64*100</f>
        <v>1705.9563968198506</v>
      </c>
      <c r="S64" s="76">
        <f>'A2'!S64/'T2'!$B64*100</f>
        <v>335.8699708302222</v>
      </c>
      <c r="T64" s="76">
        <f>'A2'!T64/'T2'!$B64*100</f>
        <v>672.74780194393168</v>
      </c>
      <c r="U64" s="198">
        <f t="shared" si="49"/>
        <v>2714.5741695940046</v>
      </c>
      <c r="V64" s="75">
        <f>'A2'!V64/'T2'!$B64*100</f>
        <v>1072.6722436635059</v>
      </c>
      <c r="W64" s="76">
        <f>'A2'!W64/'T2'!$B64*100</f>
        <v>115.72477592162332</v>
      </c>
      <c r="X64" s="76">
        <f>'A2'!X64/'T2'!$B64*100</f>
        <v>2251.5553504670597</v>
      </c>
      <c r="Y64" s="198">
        <f t="shared" si="50"/>
        <v>3439.9523700521891</v>
      </c>
      <c r="Z64" s="200">
        <f t="shared" si="36"/>
        <v>23039.864629648509</v>
      </c>
      <c r="AA64" s="187">
        <f t="shared" si="51"/>
        <v>1041.0617359710964</v>
      </c>
      <c r="AB64" s="203">
        <f t="shared" si="51"/>
        <v>17348.9060214862</v>
      </c>
      <c r="AC64" s="193">
        <f t="shared" si="58"/>
        <v>41429.832387105809</v>
      </c>
      <c r="AD64" s="386">
        <f>'A2'!AD64/'T2'!$B64*100</f>
        <v>88.853214968111857</v>
      </c>
      <c r="AE64" s="393">
        <f>'A2'!AE64/'T2'!$B64*100</f>
        <v>5.5533259355069911</v>
      </c>
      <c r="AF64" s="78">
        <f>'A2'!AF64/'T2'!$B64*100</f>
        <v>88.853214968111857</v>
      </c>
      <c r="AG64" s="392">
        <f t="shared" si="52"/>
        <v>183.2597558717307</v>
      </c>
      <c r="AH64" s="386">
        <f>'A2'!AH64/'T2'!$B64*100</f>
        <v>302.28729738969378</v>
      </c>
      <c r="AI64" s="393">
        <f>'A2'!AI64/'T2'!$B64*100</f>
        <v>0</v>
      </c>
      <c r="AJ64" s="78">
        <f>'A2'!AJ64/'T2'!$B64*100</f>
        <v>0</v>
      </c>
      <c r="AK64" s="392">
        <f t="shared" si="53"/>
        <v>302.28729738969378</v>
      </c>
      <c r="AL64" s="386">
        <f t="shared" si="40"/>
        <v>72.307476225822882</v>
      </c>
      <c r="AM64" s="78">
        <f t="shared" si="40"/>
        <v>0</v>
      </c>
      <c r="AN64" s="77">
        <f t="shared" si="40"/>
        <v>0</v>
      </c>
      <c r="AO64" s="392">
        <f t="shared" si="54"/>
        <v>72.307476225822882</v>
      </c>
      <c r="AP64" s="388">
        <f>'A2'!AP64/'T2'!$B64*100</f>
        <v>463.4479885836285</v>
      </c>
      <c r="AQ64" s="388">
        <f>'A2'!AQ64/'T2'!$B64*100</f>
        <v>5.5533259355069911</v>
      </c>
      <c r="AR64" s="389">
        <f>'A2'!AR64/'T2'!$B64*100</f>
        <v>88.853214968111857</v>
      </c>
      <c r="AS64" s="155">
        <f t="shared" si="55"/>
        <v>557.85452948724742</v>
      </c>
      <c r="AT64" s="391">
        <f t="shared" si="43"/>
        <v>23503.312618232139</v>
      </c>
      <c r="AU64" s="389">
        <f t="shared" si="43"/>
        <v>1046.6150619066034</v>
      </c>
      <c r="AV64" s="389">
        <f t="shared" si="56"/>
        <v>17437.759236454312</v>
      </c>
      <c r="AW64" s="155">
        <f t="shared" si="57"/>
        <v>41987.686916593055</v>
      </c>
    </row>
    <row r="65" spans="1:49" s="3" customFormat="1" x14ac:dyDescent="0.25">
      <c r="A65" s="27">
        <f>'T1'!A65</f>
        <v>1987</v>
      </c>
      <c r="B65" s="75">
        <f>'A2'!B65/'T2'!$B65*100</f>
        <v>10149.353862039015</v>
      </c>
      <c r="C65" s="76">
        <f>'A2'!C65/'T2'!$B65*100</f>
        <v>0</v>
      </c>
      <c r="D65" s="76">
        <f>'A2'!D65/'T2'!$B65*100</f>
        <v>0</v>
      </c>
      <c r="E65" s="198">
        <f t="shared" si="45"/>
        <v>10149.353862039015</v>
      </c>
      <c r="F65" s="75">
        <f>'A2'!F65/'T2'!$B65*100</f>
        <v>4065.9467762757595</v>
      </c>
      <c r="G65" s="76">
        <f>'A2'!G65/'T2'!$B65*100</f>
        <v>220.59373116903259</v>
      </c>
      <c r="H65" s="76">
        <f>'A2'!H65/'T2'!$B65*100</f>
        <v>3713.2250100588108</v>
      </c>
      <c r="I65" s="198">
        <f t="shared" si="46"/>
        <v>7999.7655175036025</v>
      </c>
      <c r="J65" s="75">
        <f>'A2'!J65/'T2'!$B65*100</f>
        <v>4105.8412751112837</v>
      </c>
      <c r="K65" s="76">
        <f>'A2'!K65/'T2'!$B65*100</f>
        <v>0</v>
      </c>
      <c r="L65" s="76">
        <f>'A2'!L65/'T2'!$B65*100</f>
        <v>9824.1332869444868</v>
      </c>
      <c r="M65" s="198">
        <f t="shared" si="47"/>
        <v>13929.97456205577</v>
      </c>
      <c r="N65" s="75">
        <f>'A2'!N65/'T2'!$B65*100</f>
        <v>3631.5638676407184</v>
      </c>
      <c r="O65" s="76">
        <f>'A2'!O65/'T2'!$B65*100</f>
        <v>384.48706315544416</v>
      </c>
      <c r="P65" s="76">
        <f>'A2'!P65/'T2'!$B65*100</f>
        <v>2859.4902342072492</v>
      </c>
      <c r="Q65" s="198">
        <f t="shared" si="48"/>
        <v>6875.5411650034112</v>
      </c>
      <c r="R65" s="75">
        <f>'A2'!R65/'T2'!$B65*100</f>
        <v>2086.208239860659</v>
      </c>
      <c r="S65" s="76">
        <f>'A2'!S65/'T2'!$B65*100</f>
        <v>496.87705342579881</v>
      </c>
      <c r="T65" s="76">
        <f>'A2'!T65/'T2'!$B65*100</f>
        <v>892.46855065258558</v>
      </c>
      <c r="U65" s="198">
        <f t="shared" si="49"/>
        <v>3475.5538439390434</v>
      </c>
      <c r="V65" s="75">
        <f>'A2'!V65/'T2'!$B65*100</f>
        <v>1062.7216602542485</v>
      </c>
      <c r="W65" s="76">
        <f>'A2'!W65/'T2'!$B65*100</f>
        <v>109.25286606465738</v>
      </c>
      <c r="X65" s="76">
        <f>'A2'!X65/'T2'!$B65*100</f>
        <v>2249.0095762056444</v>
      </c>
      <c r="Y65" s="198">
        <f t="shared" si="50"/>
        <v>3420.9841025245505</v>
      </c>
      <c r="Z65" s="200">
        <f t="shared" si="36"/>
        <v>25101.63568118168</v>
      </c>
      <c r="AA65" s="187">
        <f t="shared" si="51"/>
        <v>1211.2107138149329</v>
      </c>
      <c r="AB65" s="203">
        <f t="shared" si="51"/>
        <v>19538.326658068778</v>
      </c>
      <c r="AC65" s="193">
        <f t="shared" si="58"/>
        <v>45851.173053065388</v>
      </c>
      <c r="AD65" s="386">
        <f>'A2'!AD65/'T2'!$B65*100</f>
        <v>104.28150974935424</v>
      </c>
      <c r="AE65" s="393">
        <f>'A2'!AE65/'T2'!$B65*100</f>
        <v>6.5175943593346402</v>
      </c>
      <c r="AF65" s="78">
        <f>'A2'!AF65/'T2'!$B65*100</f>
        <v>104.28150974935424</v>
      </c>
      <c r="AG65" s="392">
        <f t="shared" si="52"/>
        <v>215.08061385804314</v>
      </c>
      <c r="AH65" s="386">
        <f>'A2'!AH65/'T2'!$B65*100</f>
        <v>323.82284043927262</v>
      </c>
      <c r="AI65" s="393">
        <f>'A2'!AI65/'T2'!$B65*100</f>
        <v>0</v>
      </c>
      <c r="AJ65" s="78">
        <f>'A2'!AJ65/'T2'!$B65*100</f>
        <v>0</v>
      </c>
      <c r="AK65" s="392">
        <f t="shared" si="53"/>
        <v>323.82284043927262</v>
      </c>
      <c r="AL65" s="386">
        <f t="shared" si="40"/>
        <v>188.80368729283299</v>
      </c>
      <c r="AM65" s="78">
        <f t="shared" si="40"/>
        <v>0</v>
      </c>
      <c r="AN65" s="77">
        <f t="shared" si="40"/>
        <v>0</v>
      </c>
      <c r="AO65" s="392">
        <f t="shared" si="54"/>
        <v>188.80368729283299</v>
      </c>
      <c r="AP65" s="388">
        <f>'A2'!AP65/'T2'!$B65*100</f>
        <v>616.90803748145981</v>
      </c>
      <c r="AQ65" s="388">
        <f>'A2'!AQ65/'T2'!$B65*100</f>
        <v>6.5175943593346402</v>
      </c>
      <c r="AR65" s="389">
        <f>'A2'!AR65/'T2'!$B65*100</f>
        <v>104.28150974935424</v>
      </c>
      <c r="AS65" s="155">
        <f t="shared" si="55"/>
        <v>727.70714159014869</v>
      </c>
      <c r="AT65" s="391">
        <f t="shared" si="43"/>
        <v>25718.543718663139</v>
      </c>
      <c r="AU65" s="389">
        <f t="shared" si="43"/>
        <v>1217.7283081742676</v>
      </c>
      <c r="AV65" s="389">
        <f t="shared" si="56"/>
        <v>19642.608167818133</v>
      </c>
      <c r="AW65" s="155">
        <f t="shared" si="57"/>
        <v>46578.88019465554</v>
      </c>
    </row>
    <row r="66" spans="1:49" s="3" customFormat="1" x14ac:dyDescent="0.25">
      <c r="A66" s="27">
        <f>'T1'!A66</f>
        <v>1988</v>
      </c>
      <c r="B66" s="75">
        <f>'A2'!B66/'T2'!$B66*100</f>
        <v>10636.282781761991</v>
      </c>
      <c r="C66" s="76">
        <f>'A2'!C66/'T2'!$B66*100</f>
        <v>0</v>
      </c>
      <c r="D66" s="76">
        <f>'A2'!D66/'T2'!$B66*100</f>
        <v>0</v>
      </c>
      <c r="E66" s="198">
        <f t="shared" si="45"/>
        <v>10636.282781761991</v>
      </c>
      <c r="F66" s="75">
        <f>'A2'!F66/'T2'!$B66*100</f>
        <v>4295.0169351540644</v>
      </c>
      <c r="G66" s="76">
        <f>'A2'!G66/'T2'!$B66*100</f>
        <v>229.52364472956663</v>
      </c>
      <c r="H66" s="76">
        <f>'A2'!H66/'T2'!$B66*100</f>
        <v>3835.98232024462</v>
      </c>
      <c r="I66" s="198">
        <f t="shared" si="46"/>
        <v>8360.5229001282514</v>
      </c>
      <c r="J66" s="75">
        <f>'A2'!J66/'T2'!$B66*100</f>
        <v>3797.6401006721703</v>
      </c>
      <c r="K66" s="76">
        <f>'A2'!K66/'T2'!$B66*100</f>
        <v>0</v>
      </c>
      <c r="L66" s="76">
        <f>'A2'!L66/'T2'!$B66*100</f>
        <v>9042.2611149688692</v>
      </c>
      <c r="M66" s="198">
        <f t="shared" si="47"/>
        <v>12839.901215641039</v>
      </c>
      <c r="N66" s="75">
        <f>'A2'!N66/'T2'!$B66*100</f>
        <v>3768.178371572867</v>
      </c>
      <c r="O66" s="76">
        <f>'A2'!O66/'T2'!$B66*100</f>
        <v>373.1134204219768</v>
      </c>
      <c r="P66" s="76">
        <f>'A2'!P66/'T2'!$B66*100</f>
        <v>2808.1584375445987</v>
      </c>
      <c r="Q66" s="198">
        <f t="shared" si="48"/>
        <v>6949.4502295394432</v>
      </c>
      <c r="R66" s="75">
        <f>'A2'!R66/'T2'!$B66*100</f>
        <v>1978.2849095260558</v>
      </c>
      <c r="S66" s="76">
        <f>'A2'!S66/'T2'!$B66*100</f>
        <v>430.61542605341828</v>
      </c>
      <c r="T66" s="76">
        <f>'A2'!T66/'T2'!$B66*100</f>
        <v>625.62396323826022</v>
      </c>
      <c r="U66" s="198">
        <f t="shared" si="49"/>
        <v>3034.5242988177342</v>
      </c>
      <c r="V66" s="75">
        <f>'A2'!V66/'T2'!$B66*100</f>
        <v>918.74976422421071</v>
      </c>
      <c r="W66" s="76">
        <f>'A2'!W66/'T2'!$B66*100</f>
        <v>107.12512473037974</v>
      </c>
      <c r="X66" s="76">
        <f>'A2'!X66/'T2'!$B66*100</f>
        <v>2255.2860608694155</v>
      </c>
      <c r="Y66" s="198">
        <f t="shared" si="50"/>
        <v>3281.1609498240059</v>
      </c>
      <c r="Z66" s="200">
        <f t="shared" si="36"/>
        <v>25394.152862911364</v>
      </c>
      <c r="AA66" s="187">
        <f t="shared" si="51"/>
        <v>1140.3776159353413</v>
      </c>
      <c r="AB66" s="203">
        <f t="shared" si="51"/>
        <v>18567.311896865765</v>
      </c>
      <c r="AC66" s="193">
        <f t="shared" si="58"/>
        <v>45101.842375712469</v>
      </c>
      <c r="AD66" s="386">
        <f>'A2'!AD66/'T2'!$B66*100</f>
        <v>97.814477350283013</v>
      </c>
      <c r="AE66" s="393">
        <f>'A2'!AE66/'T2'!$B66*100</f>
        <v>6.1134048343926883</v>
      </c>
      <c r="AF66" s="78">
        <f>'A2'!AF66/'T2'!$B66*100</f>
        <v>97.814477350283013</v>
      </c>
      <c r="AG66" s="392">
        <f t="shared" si="52"/>
        <v>201.74235953495872</v>
      </c>
      <c r="AH66" s="386">
        <f>'A2'!AH66/'T2'!$B66*100</f>
        <v>351.20936757220488</v>
      </c>
      <c r="AI66" s="393">
        <f>'A2'!AI66/'T2'!$B66*100</f>
        <v>0</v>
      </c>
      <c r="AJ66" s="78">
        <f>'A2'!AJ66/'T2'!$B66*100</f>
        <v>0</v>
      </c>
      <c r="AK66" s="392">
        <f t="shared" si="53"/>
        <v>351.20936757220488</v>
      </c>
      <c r="AL66" s="386">
        <f t="shared" si="40"/>
        <v>250.36720271375043</v>
      </c>
      <c r="AM66" s="78">
        <f t="shared" si="40"/>
        <v>0</v>
      </c>
      <c r="AN66" s="77">
        <f t="shared" si="40"/>
        <v>0</v>
      </c>
      <c r="AO66" s="392">
        <f t="shared" si="54"/>
        <v>250.36720271375043</v>
      </c>
      <c r="AP66" s="388">
        <f>'A2'!AP66/'T2'!$B66*100</f>
        <v>699.39104763623834</v>
      </c>
      <c r="AQ66" s="388">
        <f>'A2'!AQ66/'T2'!$B66*100</f>
        <v>6.1134048343926883</v>
      </c>
      <c r="AR66" s="389">
        <f>'A2'!AR66/'T2'!$B66*100</f>
        <v>97.814477350283013</v>
      </c>
      <c r="AS66" s="155">
        <f t="shared" si="55"/>
        <v>803.31892982091404</v>
      </c>
      <c r="AT66" s="391">
        <f t="shared" si="43"/>
        <v>26093.543910547603</v>
      </c>
      <c r="AU66" s="389">
        <f t="shared" si="43"/>
        <v>1146.491020769734</v>
      </c>
      <c r="AV66" s="389">
        <f t="shared" si="56"/>
        <v>18665.126374216048</v>
      </c>
      <c r="AW66" s="155">
        <f t="shared" si="57"/>
        <v>45905.161305533387</v>
      </c>
    </row>
    <row r="67" spans="1:49" s="3" customFormat="1" x14ac:dyDescent="0.25">
      <c r="A67" s="27">
        <f>'T1'!A67</f>
        <v>1989</v>
      </c>
      <c r="B67" s="75">
        <f>'A2'!B67/'T2'!$B67*100</f>
        <v>11377.556046722641</v>
      </c>
      <c r="C67" s="76">
        <f>'A2'!C67/'T2'!$B67*100</f>
        <v>0</v>
      </c>
      <c r="D67" s="76">
        <f>'A2'!D67/'T2'!$B67*100</f>
        <v>0</v>
      </c>
      <c r="E67" s="198">
        <f t="shared" si="45"/>
        <v>11377.556046722641</v>
      </c>
      <c r="F67" s="75">
        <f>'A2'!F67/'T2'!$B67*100</f>
        <v>4363.5533175964365</v>
      </c>
      <c r="G67" s="76">
        <f>'A2'!G67/'T2'!$B67*100</f>
        <v>233.4296545471739</v>
      </c>
      <c r="H67" s="76">
        <f>'A2'!H67/'T2'!$B67*100</f>
        <v>3894.8126245493909</v>
      </c>
      <c r="I67" s="198">
        <f t="shared" si="46"/>
        <v>8491.7955966930022</v>
      </c>
      <c r="J67" s="75">
        <f>'A2'!J67/'T2'!$B67*100</f>
        <v>4339.3382231001806</v>
      </c>
      <c r="K67" s="76">
        <f>'A2'!K67/'T2'!$B67*100</f>
        <v>0</v>
      </c>
      <c r="L67" s="76">
        <f>'A2'!L67/'T2'!$B67*100</f>
        <v>10087.924203313578</v>
      </c>
      <c r="M67" s="198">
        <f t="shared" si="47"/>
        <v>14427.262426413759</v>
      </c>
      <c r="N67" s="75">
        <f>'A2'!N67/'T2'!$B67*100</f>
        <v>3650.6986239496241</v>
      </c>
      <c r="O67" s="76">
        <f>'A2'!O67/'T2'!$B67*100</f>
        <v>324.24401339367967</v>
      </c>
      <c r="P67" s="76">
        <f>'A2'!P67/'T2'!$B67*100</f>
        <v>2659.237578770757</v>
      </c>
      <c r="Q67" s="198">
        <f t="shared" si="48"/>
        <v>6634.1802161140604</v>
      </c>
      <c r="R67" s="75">
        <f>'A2'!R67/'T2'!$B67*100</f>
        <v>2050.4558446711198</v>
      </c>
      <c r="S67" s="76">
        <f>'A2'!S67/'T2'!$B67*100</f>
        <v>402.9507546066273</v>
      </c>
      <c r="T67" s="76">
        <f>'A2'!T67/'T2'!$B67*100</f>
        <v>566.32091552890893</v>
      </c>
      <c r="U67" s="198">
        <f t="shared" si="49"/>
        <v>3019.7275148066565</v>
      </c>
      <c r="V67" s="75">
        <f>'A2'!V67/'T2'!$B67*100</f>
        <v>947.88868670890679</v>
      </c>
      <c r="W67" s="76">
        <f>'A2'!W67/'T2'!$B67*100</f>
        <v>107.13802198584285</v>
      </c>
      <c r="X67" s="76">
        <f>'A2'!X67/'T2'!$B67*100</f>
        <v>2237.5584273419886</v>
      </c>
      <c r="Y67" s="198">
        <f t="shared" si="50"/>
        <v>3292.5851360367383</v>
      </c>
      <c r="Z67" s="200">
        <f t="shared" si="36"/>
        <v>26729.490742748909</v>
      </c>
      <c r="AA67" s="187">
        <f t="shared" si="51"/>
        <v>1067.7624445333238</v>
      </c>
      <c r="AB67" s="203">
        <f t="shared" si="51"/>
        <v>19445.853749504622</v>
      </c>
      <c r="AC67" s="193">
        <f t="shared" si="58"/>
        <v>47243.106936786855</v>
      </c>
      <c r="AD67" s="386">
        <f>'A2'!AD67/'T2'!$B67*100</f>
        <v>97.05010448429276</v>
      </c>
      <c r="AE67" s="393">
        <f>'A2'!AE67/'T2'!$B67*100</f>
        <v>6.0656315302682975</v>
      </c>
      <c r="AF67" s="78">
        <f>'A2'!AF67/'T2'!$B67*100</f>
        <v>97.05010448429276</v>
      </c>
      <c r="AG67" s="392">
        <f t="shared" si="52"/>
        <v>200.16584049885381</v>
      </c>
      <c r="AH67" s="386">
        <f>'A2'!AH67/'T2'!$B67*100</f>
        <v>368.79916028263852</v>
      </c>
      <c r="AI67" s="393">
        <f>'A2'!AI67/'T2'!$B67*100</f>
        <v>0</v>
      </c>
      <c r="AJ67" s="78">
        <f>'A2'!AJ67/'T2'!$B67*100</f>
        <v>0</v>
      </c>
      <c r="AK67" s="392">
        <f t="shared" si="53"/>
        <v>368.79916028263852</v>
      </c>
      <c r="AL67" s="386">
        <f t="shared" si="40"/>
        <v>211.59607447816182</v>
      </c>
      <c r="AM67" s="78">
        <f t="shared" si="40"/>
        <v>0</v>
      </c>
      <c r="AN67" s="77">
        <f t="shared" si="40"/>
        <v>0</v>
      </c>
      <c r="AO67" s="392">
        <f t="shared" si="54"/>
        <v>211.59607447816182</v>
      </c>
      <c r="AP67" s="388">
        <f>'A2'!AP67/'T2'!$B67*100</f>
        <v>677.44533924509312</v>
      </c>
      <c r="AQ67" s="388">
        <f>'A2'!AQ67/'T2'!$B67*100</f>
        <v>6.0656315302682975</v>
      </c>
      <c r="AR67" s="389">
        <f>'A2'!AR67/'T2'!$B67*100</f>
        <v>97.05010448429276</v>
      </c>
      <c r="AS67" s="155">
        <f t="shared" si="55"/>
        <v>780.56107525965422</v>
      </c>
      <c r="AT67" s="391">
        <f t="shared" si="43"/>
        <v>27406.936081994001</v>
      </c>
      <c r="AU67" s="389">
        <f t="shared" si="43"/>
        <v>1073.8280760635921</v>
      </c>
      <c r="AV67" s="389">
        <f t="shared" si="56"/>
        <v>19542.903853988915</v>
      </c>
      <c r="AW67" s="155">
        <f t="shared" si="57"/>
        <v>48023.66801204651</v>
      </c>
    </row>
    <row r="68" spans="1:49" s="3" customFormat="1" x14ac:dyDescent="0.25">
      <c r="A68" s="27">
        <f>'T1'!A68</f>
        <v>1990</v>
      </c>
      <c r="B68" s="75">
        <f>'A2'!B68/'T2'!$B68*100</f>
        <v>12099.361040804495</v>
      </c>
      <c r="C68" s="76">
        <f>'A2'!C68/'T2'!$B68*100</f>
        <v>0</v>
      </c>
      <c r="D68" s="76">
        <f>'A2'!D68/'T2'!$B68*100</f>
        <v>0</v>
      </c>
      <c r="E68" s="198">
        <f t="shared" si="45"/>
        <v>12099.361040804495</v>
      </c>
      <c r="F68" s="75">
        <f>'A2'!F68/'T2'!$B68*100</f>
        <v>4401.9940411082107</v>
      </c>
      <c r="G68" s="76">
        <f>'A2'!G68/'T2'!$B68*100</f>
        <v>237.80348441185018</v>
      </c>
      <c r="H68" s="76">
        <f>'A2'!H68/'T2'!$B68*100</f>
        <v>3884.3882605354047</v>
      </c>
      <c r="I68" s="198">
        <f t="shared" si="46"/>
        <v>8524.1857860554665</v>
      </c>
      <c r="J68" s="75">
        <f>'A2'!J68/'T2'!$B68*100</f>
        <v>4342.5167183357844</v>
      </c>
      <c r="K68" s="76">
        <f>'A2'!K68/'T2'!$B68*100</f>
        <v>0</v>
      </c>
      <c r="L68" s="76">
        <f>'A2'!L68/'T2'!$B68*100</f>
        <v>9520.1260821745109</v>
      </c>
      <c r="M68" s="198">
        <f t="shared" si="47"/>
        <v>13862.642800510295</v>
      </c>
      <c r="N68" s="75">
        <f>'A2'!N68/'T2'!$B68*100</f>
        <v>3101.245930972882</v>
      </c>
      <c r="O68" s="76">
        <f>'A2'!O68/'T2'!$B68*100</f>
        <v>315.09568941026504</v>
      </c>
      <c r="P68" s="76">
        <f>'A2'!P68/'T2'!$B68*100</f>
        <v>2039.8974143347498</v>
      </c>
      <c r="Q68" s="198">
        <f t="shared" si="48"/>
        <v>5456.2390347178971</v>
      </c>
      <c r="R68" s="75">
        <f>'A2'!R68/'T2'!$B68*100</f>
        <v>1949.8932691065957</v>
      </c>
      <c r="S68" s="76">
        <f>'A2'!S68/'T2'!$B68*100</f>
        <v>289.0178462105182</v>
      </c>
      <c r="T68" s="76">
        <f>'A2'!T68/'T2'!$B68*100</f>
        <v>423.22696994226982</v>
      </c>
      <c r="U68" s="198">
        <f t="shared" si="49"/>
        <v>2662.1380852593838</v>
      </c>
      <c r="V68" s="75">
        <f>'A2'!V68/'T2'!$B68*100</f>
        <v>1092.3215895199439</v>
      </c>
      <c r="W68" s="76">
        <f>'A2'!W68/'T2'!$B68*100</f>
        <v>109.30554827952722</v>
      </c>
      <c r="X68" s="76">
        <f>'A2'!X68/'T2'!$B68*100</f>
        <v>2501.3091696213837</v>
      </c>
      <c r="Y68" s="198">
        <f t="shared" si="50"/>
        <v>3702.936307420855</v>
      </c>
      <c r="Z68" s="200">
        <f t="shared" si="36"/>
        <v>26987.332589847909</v>
      </c>
      <c r="AA68" s="187">
        <f t="shared" si="51"/>
        <v>951.22256831216066</v>
      </c>
      <c r="AB68" s="203">
        <f t="shared" si="51"/>
        <v>18368.947896608319</v>
      </c>
      <c r="AC68" s="193">
        <f t="shared" si="58"/>
        <v>46307.503054768385</v>
      </c>
      <c r="AD68" s="386">
        <f>'A2'!AD68/'T2'!$B68*100</f>
        <v>94.115642634834074</v>
      </c>
      <c r="AE68" s="393">
        <f>'A2'!AE68/'T2'!$B68*100</f>
        <v>5.8822276646771297</v>
      </c>
      <c r="AF68" s="78">
        <f>'A2'!AF68/'T2'!$B68*100</f>
        <v>94.115642634834074</v>
      </c>
      <c r="AG68" s="392">
        <f t="shared" si="52"/>
        <v>194.11351293434529</v>
      </c>
      <c r="AH68" s="386">
        <f>'A2'!AH68/'T2'!$B68*100</f>
        <v>385.59588609079287</v>
      </c>
      <c r="AI68" s="393">
        <f>'A2'!AI68/'T2'!$B68*100</f>
        <v>0</v>
      </c>
      <c r="AJ68" s="78">
        <f>'A2'!AJ68/'T2'!$B68*100</f>
        <v>0</v>
      </c>
      <c r="AK68" s="392">
        <f t="shared" si="53"/>
        <v>385.59588609079287</v>
      </c>
      <c r="AL68" s="386">
        <f t="shared" si="40"/>
        <v>236.66946595530339</v>
      </c>
      <c r="AM68" s="78">
        <f t="shared" si="40"/>
        <v>0</v>
      </c>
      <c r="AN68" s="77">
        <f t="shared" si="40"/>
        <v>0</v>
      </c>
      <c r="AO68" s="392">
        <f t="shared" si="54"/>
        <v>236.66946595530339</v>
      </c>
      <c r="AP68" s="388">
        <f>'A2'!AP68/'T2'!$B68*100</f>
        <v>716.38099468093037</v>
      </c>
      <c r="AQ68" s="388">
        <f>'A2'!AQ68/'T2'!$B68*100</f>
        <v>5.8822276646771297</v>
      </c>
      <c r="AR68" s="389">
        <f>'A2'!AR68/'T2'!$B68*100</f>
        <v>94.115642634834074</v>
      </c>
      <c r="AS68" s="155">
        <f t="shared" si="55"/>
        <v>816.37886498044156</v>
      </c>
      <c r="AT68" s="391">
        <f t="shared" si="43"/>
        <v>27703.713584528839</v>
      </c>
      <c r="AU68" s="389">
        <f t="shared" si="43"/>
        <v>957.10479597683775</v>
      </c>
      <c r="AV68" s="389">
        <f t="shared" si="56"/>
        <v>18463.063539243154</v>
      </c>
      <c r="AW68" s="155">
        <f t="shared" si="57"/>
        <v>47123.881919748834</v>
      </c>
    </row>
    <row r="69" spans="1:49" s="3" customFormat="1" x14ac:dyDescent="0.25">
      <c r="A69" s="27">
        <f>'T1'!A69</f>
        <v>1991</v>
      </c>
      <c r="B69" s="75">
        <f>'A2'!B69/'T2'!$B69*100</f>
        <v>12891.715422571526</v>
      </c>
      <c r="C69" s="76">
        <f>'A2'!C69/'T2'!$B69*100</f>
        <v>0</v>
      </c>
      <c r="D69" s="76">
        <f>'A2'!D69/'T2'!$B69*100</f>
        <v>0</v>
      </c>
      <c r="E69" s="198">
        <f t="shared" si="45"/>
        <v>12891.715422571526</v>
      </c>
      <c r="F69" s="75">
        <f>'A2'!F69/'T2'!$B69*100</f>
        <v>4098.3424655328372</v>
      </c>
      <c r="G69" s="76">
        <f>'A2'!G69/'T2'!$B69*100</f>
        <v>229.85046029985364</v>
      </c>
      <c r="H69" s="76">
        <f>'A2'!H69/'T2'!$B69*100</f>
        <v>3672.3947516565149</v>
      </c>
      <c r="I69" s="198">
        <f t="shared" si="46"/>
        <v>8000.5876774892058</v>
      </c>
      <c r="J69" s="75">
        <f>'A2'!J69/'T2'!$B69*100</f>
        <v>4641.5713199035827</v>
      </c>
      <c r="K69" s="76">
        <f>'A2'!K69/'T2'!$B69*100</f>
        <v>0</v>
      </c>
      <c r="L69" s="76">
        <f>'A2'!L69/'T2'!$B69*100</f>
        <v>8787.9278535642261</v>
      </c>
      <c r="M69" s="198">
        <f t="shared" si="47"/>
        <v>13429.499173467808</v>
      </c>
      <c r="N69" s="75">
        <f>'A2'!N69/'T2'!$B69*100</f>
        <v>3114.8956947044367</v>
      </c>
      <c r="O69" s="76">
        <f>'A2'!O69/'T2'!$B69*100</f>
        <v>332.48323847247099</v>
      </c>
      <c r="P69" s="76">
        <f>'A2'!P69/'T2'!$B69*100</f>
        <v>2554.9842698663751</v>
      </c>
      <c r="Q69" s="198">
        <f t="shared" si="48"/>
        <v>6002.3632030432827</v>
      </c>
      <c r="R69" s="75">
        <f>'A2'!R69/'T2'!$B69*100</f>
        <v>1780.8997464064003</v>
      </c>
      <c r="S69" s="76">
        <f>'A2'!S69/'T2'!$B69*100</f>
        <v>164.68954396105286</v>
      </c>
      <c r="T69" s="76">
        <f>'A2'!T69/'T2'!$B69*100</f>
        <v>219.25476297776848</v>
      </c>
      <c r="U69" s="198">
        <f t="shared" si="49"/>
        <v>2164.8440533452217</v>
      </c>
      <c r="V69" s="75">
        <f>'A2'!V69/'T2'!$B69*100</f>
        <v>969.27114480264663</v>
      </c>
      <c r="W69" s="76">
        <f>'A2'!W69/'T2'!$B69*100</f>
        <v>111.76671427420679</v>
      </c>
      <c r="X69" s="76">
        <f>'A2'!X69/'T2'!$B69*100</f>
        <v>2922.9763063158448</v>
      </c>
      <c r="Y69" s="198">
        <f t="shared" si="50"/>
        <v>4004.0141653926985</v>
      </c>
      <c r="Z69" s="200">
        <f t="shared" si="36"/>
        <v>27496.695793921426</v>
      </c>
      <c r="AA69" s="187">
        <f t="shared" si="51"/>
        <v>838.78995700758435</v>
      </c>
      <c r="AB69" s="203">
        <f t="shared" si="51"/>
        <v>18157.537944380732</v>
      </c>
      <c r="AC69" s="193">
        <f t="shared" si="58"/>
        <v>46493.023695309748</v>
      </c>
      <c r="AD69" s="386">
        <f>'A2'!AD69/'T2'!$B69*100</f>
        <v>86.471031026178778</v>
      </c>
      <c r="AE69" s="393">
        <f>'A2'!AE69/'T2'!$B69*100</f>
        <v>5.4044394391361736</v>
      </c>
      <c r="AF69" s="78">
        <f>'A2'!AF69/'T2'!$B69*100</f>
        <v>86.471031026178778</v>
      </c>
      <c r="AG69" s="392">
        <f t="shared" si="52"/>
        <v>178.34650149149371</v>
      </c>
      <c r="AH69" s="386">
        <f>'A2'!AH69/'T2'!$B69*100</f>
        <v>373.37627266912278</v>
      </c>
      <c r="AI69" s="393">
        <f>'A2'!AI69/'T2'!$B69*100</f>
        <v>0</v>
      </c>
      <c r="AJ69" s="78">
        <f>'A2'!AJ69/'T2'!$B69*100</f>
        <v>0</v>
      </c>
      <c r="AK69" s="392">
        <f t="shared" si="53"/>
        <v>373.37627266912278</v>
      </c>
      <c r="AL69" s="386">
        <f t="shared" si="40"/>
        <v>217.86123761000016</v>
      </c>
      <c r="AM69" s="78">
        <f t="shared" si="40"/>
        <v>0</v>
      </c>
      <c r="AN69" s="77">
        <f t="shared" si="40"/>
        <v>5.1956733120225493</v>
      </c>
      <c r="AO69" s="392">
        <f t="shared" si="54"/>
        <v>223.05691092202272</v>
      </c>
      <c r="AP69" s="388">
        <f>'A2'!AP69/'T2'!$B69*100</f>
        <v>677.70854130530176</v>
      </c>
      <c r="AQ69" s="388">
        <f>'A2'!AQ69/'T2'!$B69*100</f>
        <v>5.4044394391361736</v>
      </c>
      <c r="AR69" s="389">
        <f>'A2'!AR69/'T2'!$B69*100</f>
        <v>91.666704338201328</v>
      </c>
      <c r="AS69" s="155">
        <f t="shared" si="55"/>
        <v>774.77968508263916</v>
      </c>
      <c r="AT69" s="391">
        <f t="shared" si="43"/>
        <v>28174.404335226729</v>
      </c>
      <c r="AU69" s="389">
        <f t="shared" si="43"/>
        <v>844.19439644672048</v>
      </c>
      <c r="AV69" s="389">
        <f t="shared" si="56"/>
        <v>18249.204648718933</v>
      </c>
      <c r="AW69" s="155">
        <f t="shared" si="57"/>
        <v>47267.803380392383</v>
      </c>
    </row>
    <row r="70" spans="1:49" s="3" customFormat="1" x14ac:dyDescent="0.25">
      <c r="A70" s="27">
        <f>'T1'!A70</f>
        <v>1992</v>
      </c>
      <c r="B70" s="75">
        <f>'A2'!B70/'T2'!$B70*100</f>
        <v>13365.947514306945</v>
      </c>
      <c r="C70" s="76">
        <f>'A2'!C70/'T2'!$B70*100</f>
        <v>0</v>
      </c>
      <c r="D70" s="76">
        <f>'A2'!D70/'T2'!$B70*100</f>
        <v>0</v>
      </c>
      <c r="E70" s="198">
        <f t="shared" si="45"/>
        <v>13365.947514306945</v>
      </c>
      <c r="F70" s="75">
        <f>'A2'!F70/'T2'!$B70*100</f>
        <v>3811.8084818301882</v>
      </c>
      <c r="G70" s="76">
        <f>'A2'!G70/'T2'!$B70*100</f>
        <v>215.78280242893416</v>
      </c>
      <c r="H70" s="76">
        <f>'A2'!H70/'T2'!$B70*100</f>
        <v>3434.478676720998</v>
      </c>
      <c r="I70" s="198">
        <f t="shared" si="46"/>
        <v>7462.0699609801204</v>
      </c>
      <c r="J70" s="75">
        <f>'A2'!J70/'T2'!$B70*100</f>
        <v>5174.2464974868471</v>
      </c>
      <c r="K70" s="76">
        <f>'A2'!K70/'T2'!$B70*100</f>
        <v>0</v>
      </c>
      <c r="L70" s="76">
        <f>'A2'!L70/'T2'!$B70*100</f>
        <v>8610.5529478954413</v>
      </c>
      <c r="M70" s="198">
        <f t="shared" si="47"/>
        <v>13784.799445382288</v>
      </c>
      <c r="N70" s="75">
        <f>'A2'!N70/'T2'!$B70*100</f>
        <v>3318.7352488808779</v>
      </c>
      <c r="O70" s="76">
        <f>'A2'!O70/'T2'!$B70*100</f>
        <v>542.64970525151602</v>
      </c>
      <c r="P70" s="76">
        <f>'A2'!P70/'T2'!$B70*100</f>
        <v>2764.4544687378348</v>
      </c>
      <c r="Q70" s="198">
        <f t="shared" si="48"/>
        <v>6625.8394228702291</v>
      </c>
      <c r="R70" s="75">
        <f>'A2'!R70/'T2'!$B70*100</f>
        <v>1639.2223090183236</v>
      </c>
      <c r="S70" s="76">
        <f>'A2'!S70/'T2'!$B70*100</f>
        <v>114.30279793582238</v>
      </c>
      <c r="T70" s="76">
        <f>'A2'!T70/'T2'!$B70*100</f>
        <v>153.29803812654305</v>
      </c>
      <c r="U70" s="198">
        <f t="shared" si="49"/>
        <v>1906.8231450806891</v>
      </c>
      <c r="V70" s="75">
        <f>'A2'!V70/'T2'!$B70*100</f>
        <v>1022.5097837126264</v>
      </c>
      <c r="W70" s="76">
        <f>'A2'!W70/'T2'!$B70*100</f>
        <v>173.41861986968837</v>
      </c>
      <c r="X70" s="76">
        <f>'A2'!X70/'T2'!$B70*100</f>
        <v>3140.261975403042</v>
      </c>
      <c r="Y70" s="198">
        <f t="shared" si="50"/>
        <v>4336.1903789853568</v>
      </c>
      <c r="Z70" s="200">
        <f t="shared" si="36"/>
        <v>28332.46983523581</v>
      </c>
      <c r="AA70" s="187">
        <f t="shared" si="51"/>
        <v>1046.1539254859608</v>
      </c>
      <c r="AB70" s="203">
        <f t="shared" si="51"/>
        <v>18103.046106883859</v>
      </c>
      <c r="AC70" s="193">
        <f t="shared" si="58"/>
        <v>47481.669867605626</v>
      </c>
      <c r="AD70" s="386">
        <f>'A2'!AD70/'T2'!$B70*100</f>
        <v>82.548528074541835</v>
      </c>
      <c r="AE70" s="393">
        <f>'A2'!AE70/'T2'!$B70*100</f>
        <v>5.1592830046588647</v>
      </c>
      <c r="AF70" s="78">
        <f>'A2'!AF70/'T2'!$B70*100</f>
        <v>82.548528074541835</v>
      </c>
      <c r="AG70" s="392">
        <f t="shared" si="52"/>
        <v>170.25633915374254</v>
      </c>
      <c r="AH70" s="386">
        <f>'A2'!AH70/'T2'!$B70*100</f>
        <v>401.47540494861369</v>
      </c>
      <c r="AI70" s="393">
        <f>'A2'!AI70/'T2'!$B70*100</f>
        <v>0</v>
      </c>
      <c r="AJ70" s="78">
        <f>'A2'!AJ70/'T2'!$B70*100</f>
        <v>0</v>
      </c>
      <c r="AK70" s="392">
        <f t="shared" si="53"/>
        <v>401.47540494861369</v>
      </c>
      <c r="AL70" s="386">
        <f t="shared" si="40"/>
        <v>213.16273670369731</v>
      </c>
      <c r="AM70" s="78">
        <f t="shared" si="40"/>
        <v>0</v>
      </c>
      <c r="AN70" s="77">
        <f t="shared" si="40"/>
        <v>4.8797474051496295</v>
      </c>
      <c r="AO70" s="392">
        <f t="shared" si="54"/>
        <v>218.04248410884693</v>
      </c>
      <c r="AP70" s="388">
        <f>'A2'!AP70/'T2'!$B70*100</f>
        <v>697.18666972685287</v>
      </c>
      <c r="AQ70" s="388">
        <f>'A2'!AQ70/'T2'!$B70*100</f>
        <v>5.1592830046588647</v>
      </c>
      <c r="AR70" s="389">
        <f>'A2'!AR70/'T2'!$B70*100</f>
        <v>87.428275479691465</v>
      </c>
      <c r="AS70" s="155">
        <f t="shared" si="55"/>
        <v>789.77422821120319</v>
      </c>
      <c r="AT70" s="391">
        <f t="shared" si="43"/>
        <v>29029.656504962662</v>
      </c>
      <c r="AU70" s="389">
        <f t="shared" si="43"/>
        <v>1051.3132084906197</v>
      </c>
      <c r="AV70" s="389">
        <f t="shared" si="56"/>
        <v>18190.474382363551</v>
      </c>
      <c r="AW70" s="155">
        <f t="shared" si="57"/>
        <v>48271.444095816834</v>
      </c>
    </row>
    <row r="71" spans="1:49" s="3" customFormat="1" x14ac:dyDescent="0.25">
      <c r="A71" s="27">
        <f>'T1'!A71</f>
        <v>1993</v>
      </c>
      <c r="B71" s="75">
        <f>'A2'!B71/'T2'!$B71*100</f>
        <v>13070.58950311684</v>
      </c>
      <c r="C71" s="76">
        <f>'A2'!C71/'T2'!$B71*100</f>
        <v>0</v>
      </c>
      <c r="D71" s="76">
        <f>'A2'!D71/'T2'!$B71*100</f>
        <v>0</v>
      </c>
      <c r="E71" s="198">
        <f t="shared" si="45"/>
        <v>13070.58950311684</v>
      </c>
      <c r="F71" s="75">
        <f>'A2'!F71/'T2'!$B71*100</f>
        <v>3884.8843609802225</v>
      </c>
      <c r="G71" s="76">
        <f>'A2'!G71/'T2'!$B71*100</f>
        <v>221.65233791679753</v>
      </c>
      <c r="H71" s="76">
        <f>'A2'!H71/'T2'!$B71*100</f>
        <v>3557.423701252686</v>
      </c>
      <c r="I71" s="198">
        <f t="shared" si="46"/>
        <v>7663.9604001497064</v>
      </c>
      <c r="J71" s="75">
        <f>'A2'!J71/'T2'!$B71*100</f>
        <v>5395.3203723230517</v>
      </c>
      <c r="K71" s="76">
        <f>'A2'!K71/'T2'!$B71*100</f>
        <v>0</v>
      </c>
      <c r="L71" s="76">
        <f>'A2'!L71/'T2'!$B71*100</f>
        <v>8811.5210042126419</v>
      </c>
      <c r="M71" s="198">
        <f t="shared" si="47"/>
        <v>14206.841376535693</v>
      </c>
      <c r="N71" s="75">
        <f>'A2'!N71/'T2'!$B71*100</f>
        <v>3447.9338466071226</v>
      </c>
      <c r="O71" s="76">
        <f>'A2'!O71/'T2'!$B71*100</f>
        <v>466.69811295642063</v>
      </c>
      <c r="P71" s="76">
        <f>'A2'!P71/'T2'!$B71*100</f>
        <v>2603.4049073204842</v>
      </c>
      <c r="Q71" s="198">
        <f t="shared" si="48"/>
        <v>6518.0368668840274</v>
      </c>
      <c r="R71" s="75">
        <f>'A2'!R71/'T2'!$B71*100</f>
        <v>1598.8729630639</v>
      </c>
      <c r="S71" s="76">
        <f>'A2'!S71/'T2'!$B71*100</f>
        <v>116.14979930785458</v>
      </c>
      <c r="T71" s="76">
        <f>'A2'!T71/'T2'!$B71*100</f>
        <v>137.50071127466097</v>
      </c>
      <c r="U71" s="198">
        <f t="shared" si="49"/>
        <v>1852.5234736464156</v>
      </c>
      <c r="V71" s="75">
        <f>'A2'!V71/'T2'!$B71*100</f>
        <v>979.19265029818484</v>
      </c>
      <c r="W71" s="76">
        <f>'A2'!W71/'T2'!$B71*100</f>
        <v>131.64056104160832</v>
      </c>
      <c r="X71" s="76">
        <f>'A2'!X71/'T2'!$B71*100</f>
        <v>3170.7981197154331</v>
      </c>
      <c r="Y71" s="198">
        <f t="shared" si="50"/>
        <v>4281.6313310552268</v>
      </c>
      <c r="Z71" s="200">
        <f t="shared" si="36"/>
        <v>28376.793696389319</v>
      </c>
      <c r="AA71" s="187">
        <f t="shared" si="51"/>
        <v>936.14081122268101</v>
      </c>
      <c r="AB71" s="203">
        <f t="shared" si="51"/>
        <v>18280.648443775906</v>
      </c>
      <c r="AC71" s="193">
        <f t="shared" si="58"/>
        <v>47593.582951387907</v>
      </c>
      <c r="AD71" s="386">
        <f>'A2'!AD71/'T2'!$B71*100</f>
        <v>96.565071084825888</v>
      </c>
      <c r="AE71" s="393">
        <f>'A2'!AE71/'T2'!$B71*100</f>
        <v>6.0353169428016171</v>
      </c>
      <c r="AF71" s="78">
        <f>'A2'!AF71/'T2'!$B71*100</f>
        <v>96.565071084825874</v>
      </c>
      <c r="AG71" s="392">
        <f t="shared" si="52"/>
        <v>199.16545911245339</v>
      </c>
      <c r="AH71" s="386">
        <f>'A2'!AH71/'T2'!$B71*100</f>
        <v>416.5791711498332</v>
      </c>
      <c r="AI71" s="393">
        <f>'A2'!AI71/'T2'!$B71*100</f>
        <v>0</v>
      </c>
      <c r="AJ71" s="78">
        <f>'A2'!AJ71/'T2'!$B71*100</f>
        <v>0</v>
      </c>
      <c r="AK71" s="392">
        <f t="shared" si="53"/>
        <v>416.5791711498332</v>
      </c>
      <c r="AL71" s="386">
        <f t="shared" si="40"/>
        <v>218.45201385450719</v>
      </c>
      <c r="AM71" s="78">
        <f t="shared" si="40"/>
        <v>0</v>
      </c>
      <c r="AN71" s="77">
        <f t="shared" si="40"/>
        <v>5.2750252342368924</v>
      </c>
      <c r="AO71" s="392">
        <f t="shared" si="54"/>
        <v>223.72703908874408</v>
      </c>
      <c r="AP71" s="388">
        <f>'A2'!AP71/'T2'!$B71*100</f>
        <v>731.59625608916622</v>
      </c>
      <c r="AQ71" s="388">
        <f>'A2'!AQ71/'T2'!$B71*100</f>
        <v>6.0353169428016171</v>
      </c>
      <c r="AR71" s="389">
        <f>'A2'!AR71/'T2'!$B71*100</f>
        <v>101.84009631906277</v>
      </c>
      <c r="AS71" s="155">
        <f t="shared" si="55"/>
        <v>839.47166935103064</v>
      </c>
      <c r="AT71" s="391">
        <f t="shared" si="43"/>
        <v>29108.389952478487</v>
      </c>
      <c r="AU71" s="389">
        <f t="shared" si="43"/>
        <v>942.17612816548262</v>
      </c>
      <c r="AV71" s="389">
        <f t="shared" si="56"/>
        <v>18382.488540094968</v>
      </c>
      <c r="AW71" s="155">
        <f t="shared" si="57"/>
        <v>48433.054620738942</v>
      </c>
    </row>
    <row r="72" spans="1:49" s="3" customFormat="1" x14ac:dyDescent="0.25">
      <c r="A72" s="27">
        <f>'T1'!A72</f>
        <v>1994</v>
      </c>
      <c r="B72" s="75">
        <f>'A2'!B72/'T2'!$B72*100</f>
        <v>12650.893815825337</v>
      </c>
      <c r="C72" s="76">
        <f>'A2'!C72/'T2'!$B72*100</f>
        <v>0</v>
      </c>
      <c r="D72" s="76">
        <f>'A2'!D72/'T2'!$B72*100</f>
        <v>0</v>
      </c>
      <c r="E72" s="198">
        <f t="shared" si="45"/>
        <v>12650.893815825337</v>
      </c>
      <c r="F72" s="75">
        <f>'A2'!F72/'T2'!$B72*100</f>
        <v>3978.8893751175392</v>
      </c>
      <c r="G72" s="76">
        <f>'A2'!G72/'T2'!$B72*100</f>
        <v>221.76867902333234</v>
      </c>
      <c r="H72" s="76">
        <f>'A2'!H72/'T2'!$B72*100</f>
        <v>3597.0502962647211</v>
      </c>
      <c r="I72" s="198">
        <f t="shared" si="46"/>
        <v>7797.7083504055918</v>
      </c>
      <c r="J72" s="75">
        <f>'A2'!J72/'T2'!$B72*100</f>
        <v>5425.4508039834991</v>
      </c>
      <c r="K72" s="76">
        <f>'A2'!K72/'T2'!$B72*100</f>
        <v>0</v>
      </c>
      <c r="L72" s="76">
        <f>'A2'!L72/'T2'!$B72*100</f>
        <v>9004.41366941454</v>
      </c>
      <c r="M72" s="198">
        <f t="shared" si="47"/>
        <v>14429.86447339804</v>
      </c>
      <c r="N72" s="75">
        <f>'A2'!N72/'T2'!$B72*100</f>
        <v>4031.5032034991227</v>
      </c>
      <c r="O72" s="76">
        <f>'A2'!O72/'T2'!$B72*100</f>
        <v>507.83976533343173</v>
      </c>
      <c r="P72" s="76">
        <f>'A2'!P72/'T2'!$B72*100</f>
        <v>3086.945097068718</v>
      </c>
      <c r="Q72" s="198">
        <f t="shared" si="48"/>
        <v>7626.2880659012717</v>
      </c>
      <c r="R72" s="75">
        <f>'A2'!R72/'T2'!$B72*100</f>
        <v>1615.7808442795833</v>
      </c>
      <c r="S72" s="76">
        <f>'A2'!S72/'T2'!$B72*100</f>
        <v>123.49391738809001</v>
      </c>
      <c r="T72" s="76">
        <f>'A2'!T72/'T2'!$B72*100</f>
        <v>135.01909561854302</v>
      </c>
      <c r="U72" s="198">
        <f t="shared" si="49"/>
        <v>1874.2938572862163</v>
      </c>
      <c r="V72" s="75">
        <f>'A2'!V72/'T2'!$B72*100</f>
        <v>936.79266895179114</v>
      </c>
      <c r="W72" s="76">
        <f>'A2'!W72/'T2'!$B72*100</f>
        <v>131.4571480987874</v>
      </c>
      <c r="X72" s="76">
        <f>'A2'!X72/'T2'!$B72*100</f>
        <v>3095.9150001968801</v>
      </c>
      <c r="Y72" s="198">
        <f t="shared" si="50"/>
        <v>4164.1648172474588</v>
      </c>
      <c r="Z72" s="200">
        <f t="shared" si="36"/>
        <v>28639.310711656872</v>
      </c>
      <c r="AA72" s="187">
        <f t="shared" si="51"/>
        <v>984.55950984364154</v>
      </c>
      <c r="AB72" s="203">
        <f t="shared" si="51"/>
        <v>18919.343158563403</v>
      </c>
      <c r="AC72" s="193">
        <f t="shared" si="58"/>
        <v>48543.213380063913</v>
      </c>
      <c r="AD72" s="386">
        <f>'A2'!AD72/'T2'!$B72*100</f>
        <v>95.734384921452616</v>
      </c>
      <c r="AE72" s="393">
        <f>'A2'!AE72/'T2'!$B72*100</f>
        <v>5.9833990575907885</v>
      </c>
      <c r="AF72" s="78">
        <f>'A2'!AF72/'T2'!$B72*100</f>
        <v>95.734384921452616</v>
      </c>
      <c r="AG72" s="392">
        <f t="shared" si="52"/>
        <v>197.45216890049602</v>
      </c>
      <c r="AH72" s="386">
        <f>'A2'!AH72/'T2'!$B72*100</f>
        <v>420.44893108437395</v>
      </c>
      <c r="AI72" s="393">
        <f>'A2'!AI72/'T2'!$B72*100</f>
        <v>0</v>
      </c>
      <c r="AJ72" s="78">
        <f>'A2'!AJ72/'T2'!$B72*100</f>
        <v>0</v>
      </c>
      <c r="AK72" s="392">
        <f t="shared" si="53"/>
        <v>420.44893108437395</v>
      </c>
      <c r="AL72" s="386">
        <f t="shared" si="40"/>
        <v>226.87913191181087</v>
      </c>
      <c r="AM72" s="78">
        <f t="shared" si="40"/>
        <v>0</v>
      </c>
      <c r="AN72" s="77">
        <f t="shared" si="40"/>
        <v>53.592106992803721</v>
      </c>
      <c r="AO72" s="392">
        <f t="shared" si="54"/>
        <v>280.47123890461461</v>
      </c>
      <c r="AP72" s="388">
        <f>'A2'!AP72/'T2'!$B72*100</f>
        <v>743.06244791763743</v>
      </c>
      <c r="AQ72" s="388">
        <f>'A2'!AQ72/'T2'!$B72*100</f>
        <v>5.9833990575907885</v>
      </c>
      <c r="AR72" s="389">
        <f>'A2'!AR72/'T2'!$B72*100</f>
        <v>149.32649191425634</v>
      </c>
      <c r="AS72" s="155">
        <f t="shared" si="55"/>
        <v>898.37233888948458</v>
      </c>
      <c r="AT72" s="391">
        <f t="shared" si="43"/>
        <v>29382.373159574508</v>
      </c>
      <c r="AU72" s="389">
        <f t="shared" si="43"/>
        <v>990.54290890123229</v>
      </c>
      <c r="AV72" s="389">
        <f t="shared" si="56"/>
        <v>19068.669650477659</v>
      </c>
      <c r="AW72" s="155">
        <f t="shared" si="57"/>
        <v>49441.5857189534</v>
      </c>
    </row>
    <row r="73" spans="1:49" s="3" customFormat="1" x14ac:dyDescent="0.25">
      <c r="A73" s="27">
        <f>'T1'!A73</f>
        <v>1995</v>
      </c>
      <c r="B73" s="75">
        <f>'A2'!B73/'T2'!$B73*100</f>
        <v>11925.521287036081</v>
      </c>
      <c r="C73" s="76">
        <f>'A2'!C73/'T2'!$B73*100</f>
        <v>0</v>
      </c>
      <c r="D73" s="76">
        <f>'A2'!D73/'T2'!$B73*100</f>
        <v>0</v>
      </c>
      <c r="E73" s="198">
        <f t="shared" si="45"/>
        <v>11925.521287036081</v>
      </c>
      <c r="F73" s="75">
        <f>'A2'!F73/'T2'!$B73*100</f>
        <v>4077.463615080464</v>
      </c>
      <c r="G73" s="76">
        <f>'A2'!G73/'T2'!$B73*100</f>
        <v>233.57624365922049</v>
      </c>
      <c r="H73" s="76">
        <f>'A2'!H73/'T2'!$B73*100</f>
        <v>3748.9896963722695</v>
      </c>
      <c r="I73" s="198">
        <f t="shared" si="46"/>
        <v>8060.0295551119543</v>
      </c>
      <c r="J73" s="75">
        <f>'A2'!J73/'T2'!$B73*100</f>
        <v>5371.5954278042727</v>
      </c>
      <c r="K73" s="76">
        <f>'A2'!K73/'T2'!$B73*100</f>
        <v>0</v>
      </c>
      <c r="L73" s="76">
        <f>'A2'!L73/'T2'!$B73*100</f>
        <v>8646.2279106313508</v>
      </c>
      <c r="M73" s="198">
        <f t="shared" si="47"/>
        <v>14017.823338435624</v>
      </c>
      <c r="N73" s="75">
        <f>'A2'!N73/'T2'!$B73*100</f>
        <v>3462.8334421048953</v>
      </c>
      <c r="O73" s="76">
        <f>'A2'!O73/'T2'!$B73*100</f>
        <v>369.85372638705633</v>
      </c>
      <c r="P73" s="76">
        <f>'A2'!P73/'T2'!$B73*100</f>
        <v>2559.7685897599517</v>
      </c>
      <c r="Q73" s="198">
        <f t="shared" si="48"/>
        <v>6392.4557582519028</v>
      </c>
      <c r="R73" s="75">
        <f>'A2'!R73/'T2'!$B73*100</f>
        <v>1663.8702799545363</v>
      </c>
      <c r="S73" s="76">
        <f>'A2'!S73/'T2'!$B73*100</f>
        <v>148.21894628180976</v>
      </c>
      <c r="T73" s="76">
        <f>'A2'!T73/'T2'!$B73*100</f>
        <v>161.46131144694607</v>
      </c>
      <c r="U73" s="198">
        <f t="shared" si="49"/>
        <v>1973.5505376832921</v>
      </c>
      <c r="V73" s="75">
        <f>'A2'!V73/'T2'!$B73*100</f>
        <v>835.62361164922117</v>
      </c>
      <c r="W73" s="76">
        <f>'A2'!W73/'T2'!$B73*100</f>
        <v>99.059169624427199</v>
      </c>
      <c r="X73" s="76">
        <f>'A2'!X73/'T2'!$B73*100</f>
        <v>2866.3088856678714</v>
      </c>
      <c r="Y73" s="198">
        <f t="shared" si="50"/>
        <v>3800.9916669415197</v>
      </c>
      <c r="Z73" s="200">
        <f t="shared" si="36"/>
        <v>27336.90766362947</v>
      </c>
      <c r="AA73" s="187">
        <f t="shared" si="51"/>
        <v>850.70808595251378</v>
      </c>
      <c r="AB73" s="203">
        <f t="shared" si="51"/>
        <v>17982.75639387839</v>
      </c>
      <c r="AC73" s="193">
        <f t="shared" si="58"/>
        <v>46170.372143460372</v>
      </c>
      <c r="AD73" s="386">
        <f>'A2'!AD73/'T2'!$B73*100</f>
        <v>104.73379926932328</v>
      </c>
      <c r="AE73" s="393">
        <f>'A2'!AE73/'T2'!$B73*100</f>
        <v>6.5458624543327053</v>
      </c>
      <c r="AF73" s="78">
        <f>'A2'!AF73/'T2'!$B73*100</f>
        <v>104.73379926932328</v>
      </c>
      <c r="AG73" s="392">
        <f t="shared" si="52"/>
        <v>216.01346099297928</v>
      </c>
      <c r="AH73" s="386">
        <f>'A2'!AH73/'T2'!$B73*100</f>
        <v>440.06787529601638</v>
      </c>
      <c r="AI73" s="393">
        <f>'A2'!AI73/'T2'!$B73*100</f>
        <v>0</v>
      </c>
      <c r="AJ73" s="78">
        <f>'A2'!AJ73/'T2'!$B73*100</f>
        <v>0</v>
      </c>
      <c r="AK73" s="392">
        <f t="shared" si="53"/>
        <v>440.06787529601638</v>
      </c>
      <c r="AL73" s="386">
        <f t="shared" si="40"/>
        <v>240.73583574724159</v>
      </c>
      <c r="AM73" s="78">
        <f t="shared" si="40"/>
        <v>0</v>
      </c>
      <c r="AN73" s="77">
        <f t="shared" si="40"/>
        <v>32.488925737305735</v>
      </c>
      <c r="AO73" s="392">
        <f t="shared" si="54"/>
        <v>273.22476148454734</v>
      </c>
      <c r="AP73" s="388">
        <f>'A2'!AP73/'T2'!$B73*100</f>
        <v>785.53751031258128</v>
      </c>
      <c r="AQ73" s="388">
        <f>'A2'!AQ73/'T2'!$B73*100</f>
        <v>6.5458624543327053</v>
      </c>
      <c r="AR73" s="389">
        <f>'A2'!AR73/'T2'!$B73*100</f>
        <v>137.22272500662902</v>
      </c>
      <c r="AS73" s="155">
        <f t="shared" si="55"/>
        <v>929.306097773543</v>
      </c>
      <c r="AT73" s="391">
        <f t="shared" si="43"/>
        <v>28122.445173942051</v>
      </c>
      <c r="AU73" s="389">
        <f t="shared" si="43"/>
        <v>857.25394840684646</v>
      </c>
      <c r="AV73" s="389">
        <f t="shared" si="56"/>
        <v>18119.979118885018</v>
      </c>
      <c r="AW73" s="155">
        <f t="shared" si="57"/>
        <v>47099.678241233916</v>
      </c>
    </row>
    <row r="74" spans="1:49" s="3" customFormat="1" x14ac:dyDescent="0.25">
      <c r="A74" s="27">
        <f>'T1'!A74</f>
        <v>1996</v>
      </c>
      <c r="B74" s="75">
        <f>'A2'!B74/'T2'!$B74*100</f>
        <v>11030.329486395362</v>
      </c>
      <c r="C74" s="76">
        <f>'A2'!C74/'T2'!$B74*100</f>
        <v>0</v>
      </c>
      <c r="D74" s="76">
        <f>'A2'!D74/'T2'!$B74*100</f>
        <v>0</v>
      </c>
      <c r="E74" s="198">
        <f t="shared" si="45"/>
        <v>11030.329486395362</v>
      </c>
      <c r="F74" s="75">
        <f>'A2'!F74/'T2'!$B74*100</f>
        <v>4143.8083537484918</v>
      </c>
      <c r="G74" s="76">
        <f>'A2'!G74/'T2'!$B74*100</f>
        <v>235.3565572611476</v>
      </c>
      <c r="H74" s="76">
        <f>'A2'!H74/'T2'!$B74*100</f>
        <v>3789.6161232870604</v>
      </c>
      <c r="I74" s="198">
        <f t="shared" si="46"/>
        <v>8168.7810342967005</v>
      </c>
      <c r="J74" s="75">
        <f>'A2'!J74/'T2'!$B74*100</f>
        <v>5687.3534935105654</v>
      </c>
      <c r="K74" s="76">
        <f>'A2'!K74/'T2'!$B74*100</f>
        <v>0</v>
      </c>
      <c r="L74" s="76">
        <f>'A2'!L74/'T2'!$B74*100</f>
        <v>8885.0704233503784</v>
      </c>
      <c r="M74" s="198">
        <f t="shared" si="47"/>
        <v>14572.423916860944</v>
      </c>
      <c r="N74" s="75">
        <f>'A2'!N74/'T2'!$B74*100</f>
        <v>3944.7450578911657</v>
      </c>
      <c r="O74" s="76">
        <f>'A2'!O74/'T2'!$B74*100</f>
        <v>466.11306106211714</v>
      </c>
      <c r="P74" s="76">
        <f>'A2'!P74/'T2'!$B74*100</f>
        <v>2689.5603523141644</v>
      </c>
      <c r="Q74" s="198">
        <f t="shared" si="48"/>
        <v>7100.4184712674478</v>
      </c>
      <c r="R74" s="75">
        <f>'A2'!R74/'T2'!$B74*100</f>
        <v>1404.8433643013684</v>
      </c>
      <c r="S74" s="76">
        <f>'A2'!S74/'T2'!$B74*100</f>
        <v>137.54741066281488</v>
      </c>
      <c r="T74" s="76">
        <f>'A2'!T74/'T2'!$B74*100</f>
        <v>162.99707464869485</v>
      </c>
      <c r="U74" s="198">
        <f t="shared" si="49"/>
        <v>1705.3878496128782</v>
      </c>
      <c r="V74" s="75">
        <f>'A2'!V74/'T2'!$B74*100</f>
        <v>996.70493036401012</v>
      </c>
      <c r="W74" s="76">
        <f>'A2'!W74/'T2'!$B74*100</f>
        <v>182.53697788049305</v>
      </c>
      <c r="X74" s="76">
        <f>'A2'!X74/'T2'!$B74*100</f>
        <v>2774.1197071130136</v>
      </c>
      <c r="Y74" s="198">
        <f t="shared" si="50"/>
        <v>3953.3616153575167</v>
      </c>
      <c r="Z74" s="200">
        <f t="shared" si="36"/>
        <v>27207.784686210962</v>
      </c>
      <c r="AA74" s="187">
        <f t="shared" si="51"/>
        <v>1021.5540068665726</v>
      </c>
      <c r="AB74" s="203">
        <f t="shared" si="51"/>
        <v>18301.363680713308</v>
      </c>
      <c r="AC74" s="193">
        <f t="shared" si="58"/>
        <v>46530.702373790846</v>
      </c>
      <c r="AD74" s="386">
        <f>'A2'!AD74/'T2'!$B74*100</f>
        <v>116.17830362339916</v>
      </c>
      <c r="AE74" s="393">
        <f>'A2'!AE74/'T2'!$B74*100</f>
        <v>7.2611439764624475</v>
      </c>
      <c r="AF74" s="78">
        <f>'A2'!AF74/'T2'!$B74*100</f>
        <v>116.17830362339916</v>
      </c>
      <c r="AG74" s="392">
        <f t="shared" si="52"/>
        <v>239.61775122326077</v>
      </c>
      <c r="AH74" s="386">
        <f>'A2'!AH74/'T2'!$B74*100</f>
        <v>471.42536857915678</v>
      </c>
      <c r="AI74" s="393">
        <f>'A2'!AI74/'T2'!$B74*100</f>
        <v>0</v>
      </c>
      <c r="AJ74" s="78">
        <f>'A2'!AJ74/'T2'!$B74*100</f>
        <v>0</v>
      </c>
      <c r="AK74" s="392">
        <f t="shared" si="53"/>
        <v>471.42536857915678</v>
      </c>
      <c r="AL74" s="386">
        <f t="shared" si="40"/>
        <v>245.64338697418765</v>
      </c>
      <c r="AM74" s="78">
        <f t="shared" si="40"/>
        <v>0</v>
      </c>
      <c r="AN74" s="77">
        <f t="shared" si="40"/>
        <v>8.0287442184249187</v>
      </c>
      <c r="AO74" s="392">
        <f t="shared" si="54"/>
        <v>253.67213119261257</v>
      </c>
      <c r="AP74" s="388">
        <f>'A2'!AP74/'T2'!$B74*100</f>
        <v>833.24705917674362</v>
      </c>
      <c r="AQ74" s="388">
        <f>'A2'!AQ74/'T2'!$B74*100</f>
        <v>7.2611439764624475</v>
      </c>
      <c r="AR74" s="389">
        <f>'A2'!AR74/'T2'!$B74*100</f>
        <v>124.20704784182408</v>
      </c>
      <c r="AS74" s="155">
        <f t="shared" si="55"/>
        <v>964.71525099503015</v>
      </c>
      <c r="AT74" s="391">
        <f t="shared" si="43"/>
        <v>28041.031745387707</v>
      </c>
      <c r="AU74" s="389">
        <f t="shared" si="43"/>
        <v>1028.8151508430351</v>
      </c>
      <c r="AV74" s="389">
        <f t="shared" si="56"/>
        <v>18425.570728555133</v>
      </c>
      <c r="AW74" s="155">
        <f t="shared" si="57"/>
        <v>47495.41762478587</v>
      </c>
    </row>
    <row r="75" spans="1:49" s="3" customFormat="1" x14ac:dyDescent="0.25">
      <c r="A75" s="27">
        <f>'T1'!A75</f>
        <v>1997</v>
      </c>
      <c r="B75" s="75">
        <f>'A2'!B75/'T2'!$B75*100</f>
        <v>11025.830403234319</v>
      </c>
      <c r="C75" s="76">
        <f>'A2'!C75/'T2'!$B75*100</f>
        <v>0</v>
      </c>
      <c r="D75" s="76">
        <f>'A2'!D75/'T2'!$B75*100</f>
        <v>0</v>
      </c>
      <c r="E75" s="198">
        <f t="shared" si="45"/>
        <v>11025.830403234319</v>
      </c>
      <c r="F75" s="75">
        <f>'A2'!F75/'T2'!$B75*100</f>
        <v>4309.8098541508589</v>
      </c>
      <c r="G75" s="76">
        <f>'A2'!G75/'T2'!$B75*100</f>
        <v>248.82269503112479</v>
      </c>
      <c r="H75" s="76">
        <f>'A2'!H75/'T2'!$B75*100</f>
        <v>3949.5634992368332</v>
      </c>
      <c r="I75" s="198">
        <f t="shared" si="46"/>
        <v>8508.1960484188166</v>
      </c>
      <c r="J75" s="75">
        <f>'A2'!J75/'T2'!$B75*100</f>
        <v>6192.8871129534118</v>
      </c>
      <c r="K75" s="76">
        <f>'A2'!K75/'T2'!$B75*100</f>
        <v>0</v>
      </c>
      <c r="L75" s="76">
        <f>'A2'!L75/'T2'!$B75*100</f>
        <v>8775.8112653246608</v>
      </c>
      <c r="M75" s="198">
        <f t="shared" si="47"/>
        <v>14968.698378278074</v>
      </c>
      <c r="N75" s="75">
        <f>'A2'!N75/'T2'!$B75*100</f>
        <v>4423.5540571481188</v>
      </c>
      <c r="O75" s="76">
        <f>'A2'!O75/'T2'!$B75*100</f>
        <v>152.77802982366038</v>
      </c>
      <c r="P75" s="76">
        <f>'A2'!P75/'T2'!$B75*100</f>
        <v>2684.3675825922542</v>
      </c>
      <c r="Q75" s="198">
        <f t="shared" si="48"/>
        <v>7260.6996695640337</v>
      </c>
      <c r="R75" s="75">
        <f>'A2'!R75/'T2'!$B75*100</f>
        <v>1292.5278523956677</v>
      </c>
      <c r="S75" s="76">
        <f>'A2'!S75/'T2'!$B75*100</f>
        <v>171.54154260475451</v>
      </c>
      <c r="T75" s="76">
        <f>'A2'!T75/'T2'!$B75*100</f>
        <v>136.42133408331262</v>
      </c>
      <c r="U75" s="198">
        <f t="shared" si="49"/>
        <v>1600.4907290837348</v>
      </c>
      <c r="V75" s="75">
        <f>'A2'!V75/'T2'!$B75*100</f>
        <v>903.01945835791207</v>
      </c>
      <c r="W75" s="76">
        <f>'A2'!W75/'T2'!$B75*100</f>
        <v>49.851042217519975</v>
      </c>
      <c r="X75" s="76">
        <f>'A2'!X75/'T2'!$B75*100</f>
        <v>3429.6726367811752</v>
      </c>
      <c r="Y75" s="198">
        <f t="shared" si="50"/>
        <v>4382.5431373566071</v>
      </c>
      <c r="Z75" s="200">
        <f t="shared" si="36"/>
        <v>28147.628738240284</v>
      </c>
      <c r="AA75" s="187">
        <f t="shared" si="51"/>
        <v>622.99330967705964</v>
      </c>
      <c r="AB75" s="203">
        <f t="shared" si="51"/>
        <v>18975.836318018235</v>
      </c>
      <c r="AC75" s="193">
        <f t="shared" si="58"/>
        <v>47746.458365935578</v>
      </c>
      <c r="AD75" s="386">
        <f>'A2'!AD75/'T2'!$B75*100</f>
        <v>131.99198358114722</v>
      </c>
      <c r="AE75" s="393">
        <f>'A2'!AE75/'T2'!$B75*100</f>
        <v>8.2494989738217015</v>
      </c>
      <c r="AF75" s="78">
        <f>'A2'!AF75/'T2'!$B75*100</f>
        <v>131.99198358114722</v>
      </c>
      <c r="AG75" s="392">
        <f t="shared" si="52"/>
        <v>272.23346613611614</v>
      </c>
      <c r="AH75" s="386">
        <f>'A2'!AH75/'T2'!$B75*100</f>
        <v>498.93548387226787</v>
      </c>
      <c r="AI75" s="393">
        <f>'A2'!AI75/'T2'!$B75*100</f>
        <v>0</v>
      </c>
      <c r="AJ75" s="78">
        <f>'A2'!AJ75/'T2'!$B75*100</f>
        <v>0</v>
      </c>
      <c r="AK75" s="392">
        <f t="shared" si="53"/>
        <v>498.93548387226787</v>
      </c>
      <c r="AL75" s="386">
        <f t="shared" si="40"/>
        <v>265.30952579770616</v>
      </c>
      <c r="AM75" s="78">
        <f t="shared" si="40"/>
        <v>0</v>
      </c>
      <c r="AN75" s="77">
        <f t="shared" si="40"/>
        <v>7.9860681301693148</v>
      </c>
      <c r="AO75" s="392">
        <f t="shared" si="54"/>
        <v>273.29559392787547</v>
      </c>
      <c r="AP75" s="388">
        <f>'A2'!AP75/'T2'!$B75*100</f>
        <v>896.23699325112125</v>
      </c>
      <c r="AQ75" s="388">
        <f>'A2'!AQ75/'T2'!$B75*100</f>
        <v>8.2494989738217015</v>
      </c>
      <c r="AR75" s="389">
        <f>'A2'!AR75/'T2'!$B75*100</f>
        <v>139.97805171131654</v>
      </c>
      <c r="AS75" s="155">
        <f t="shared" si="55"/>
        <v>1044.4645439362594</v>
      </c>
      <c r="AT75" s="391">
        <f t="shared" si="43"/>
        <v>29043.865731491405</v>
      </c>
      <c r="AU75" s="389">
        <f t="shared" si="43"/>
        <v>631.24280865088133</v>
      </c>
      <c r="AV75" s="389">
        <f t="shared" si="56"/>
        <v>19115.814369729553</v>
      </c>
      <c r="AW75" s="155">
        <f t="shared" si="57"/>
        <v>48790.922909871835</v>
      </c>
    </row>
    <row r="76" spans="1:49" s="3" customFormat="1" x14ac:dyDescent="0.25">
      <c r="A76" s="27">
        <f>'T1'!A76</f>
        <v>1998</v>
      </c>
      <c r="B76" s="75">
        <f>'A2'!B76/'T2'!$B76*100</f>
        <v>10747.517688108223</v>
      </c>
      <c r="C76" s="76">
        <f>'A2'!C76/'T2'!$B76*100</f>
        <v>0</v>
      </c>
      <c r="D76" s="76">
        <f>'A2'!D76/'T2'!$B76*100</f>
        <v>0</v>
      </c>
      <c r="E76" s="198">
        <f t="shared" si="45"/>
        <v>10747.517688108223</v>
      </c>
      <c r="F76" s="75">
        <f>'A2'!F76/'T2'!$B76*100</f>
        <v>4392.1993489613997</v>
      </c>
      <c r="G76" s="76">
        <f>'A2'!G76/'T2'!$B76*100</f>
        <v>255.27846524594941</v>
      </c>
      <c r="H76" s="76">
        <f>'A2'!H76/'T2'!$B76*100</f>
        <v>4062.1493543824199</v>
      </c>
      <c r="I76" s="198">
        <f t="shared" si="46"/>
        <v>8709.62716858977</v>
      </c>
      <c r="J76" s="75">
        <f>'A2'!J76/'T2'!$B76*100</f>
        <v>7185.0879081619851</v>
      </c>
      <c r="K76" s="76">
        <f>'A2'!K76/'T2'!$B76*100</f>
        <v>0</v>
      </c>
      <c r="L76" s="76">
        <f>'A2'!L76/'T2'!$B76*100</f>
        <v>9604.2324307536401</v>
      </c>
      <c r="M76" s="198">
        <f t="shared" si="47"/>
        <v>16789.320338915626</v>
      </c>
      <c r="N76" s="75">
        <f>'A2'!N76/'T2'!$B76*100</f>
        <v>4604.4185740664198</v>
      </c>
      <c r="O76" s="76">
        <f>'A2'!O76/'T2'!$B76*100</f>
        <v>480.43005411688762</v>
      </c>
      <c r="P76" s="76">
        <f>'A2'!P76/'T2'!$B76*100</f>
        <v>2689.3162818346013</v>
      </c>
      <c r="Q76" s="198">
        <f t="shared" si="48"/>
        <v>7774.1649100179093</v>
      </c>
      <c r="R76" s="75">
        <f>'A2'!R76/'T2'!$B76*100</f>
        <v>1380.8113130940515</v>
      </c>
      <c r="S76" s="76">
        <f>'A2'!S76/'T2'!$B76*100</f>
        <v>241.497940421397</v>
      </c>
      <c r="T76" s="76">
        <f>'A2'!T76/'T2'!$B76*100</f>
        <v>162.78745372474782</v>
      </c>
      <c r="U76" s="198">
        <f t="shared" si="49"/>
        <v>1785.0967072401963</v>
      </c>
      <c r="V76" s="75">
        <f>'A2'!V76/'T2'!$B76*100</f>
        <v>856.13744279160255</v>
      </c>
      <c r="W76" s="76">
        <f>'A2'!W76/'T2'!$B76*100</f>
        <v>148.76963685515378</v>
      </c>
      <c r="X76" s="76">
        <f>'A2'!X76/'T2'!$B76*100</f>
        <v>4180.2499882042348</v>
      </c>
      <c r="Y76" s="198">
        <f t="shared" si="50"/>
        <v>5185.1570678509906</v>
      </c>
      <c r="Z76" s="200">
        <f t="shared" si="36"/>
        <v>29166.172275183682</v>
      </c>
      <c r="AA76" s="187">
        <f t="shared" si="51"/>
        <v>1125.9760966393878</v>
      </c>
      <c r="AB76" s="203">
        <f t="shared" si="51"/>
        <v>20698.735508899645</v>
      </c>
      <c r="AC76" s="193">
        <f t="shared" si="58"/>
        <v>50990.883880722715</v>
      </c>
      <c r="AD76" s="386">
        <f>'A2'!AD76/'T2'!$B76*100</f>
        <v>164.68962870303181</v>
      </c>
      <c r="AE76" s="393">
        <f>'A2'!AE76/'T2'!$B76*100</f>
        <v>10.293101793939488</v>
      </c>
      <c r="AF76" s="78">
        <f>'A2'!AF76/'T2'!$B76*100</f>
        <v>164.68962870303181</v>
      </c>
      <c r="AG76" s="392">
        <f t="shared" si="52"/>
        <v>339.67235920000314</v>
      </c>
      <c r="AH76" s="386">
        <f>'A2'!AH76/'T2'!$B76*100</f>
        <v>561.15355330359012</v>
      </c>
      <c r="AI76" s="393">
        <f>'A2'!AI76/'T2'!$B76*100</f>
        <v>0</v>
      </c>
      <c r="AJ76" s="78">
        <f>'A2'!AJ76/'T2'!$B76*100</f>
        <v>0</v>
      </c>
      <c r="AK76" s="392">
        <f t="shared" si="53"/>
        <v>561.15355330359012</v>
      </c>
      <c r="AL76" s="386">
        <f t="shared" si="40"/>
        <v>296.57163459603248</v>
      </c>
      <c r="AM76" s="78">
        <f t="shared" si="40"/>
        <v>0</v>
      </c>
      <c r="AN76" s="77">
        <f t="shared" si="40"/>
        <v>7.8809854057921029</v>
      </c>
      <c r="AO76" s="392">
        <f t="shared" si="54"/>
        <v>304.45262000182458</v>
      </c>
      <c r="AP76" s="388">
        <f>'A2'!AP76/'T2'!$B76*100</f>
        <v>1022.4148166026544</v>
      </c>
      <c r="AQ76" s="388">
        <f>'A2'!AQ76/'T2'!$B76*100</f>
        <v>10.293101793939488</v>
      </c>
      <c r="AR76" s="389">
        <f>'A2'!AR76/'T2'!$B76*100</f>
        <v>172.57061410882392</v>
      </c>
      <c r="AS76" s="155">
        <f t="shared" si="55"/>
        <v>1205.2785325054178</v>
      </c>
      <c r="AT76" s="391">
        <f t="shared" si="43"/>
        <v>30188.587091786336</v>
      </c>
      <c r="AU76" s="389">
        <f t="shared" si="43"/>
        <v>1136.2691984333273</v>
      </c>
      <c r="AV76" s="389">
        <f t="shared" si="56"/>
        <v>20871.306123008468</v>
      </c>
      <c r="AW76" s="155">
        <f t="shared" si="57"/>
        <v>52196.162413228129</v>
      </c>
    </row>
    <row r="77" spans="1:49" s="3" customFormat="1" x14ac:dyDescent="0.25">
      <c r="A77" s="27">
        <f>'T1'!A77</f>
        <v>1999</v>
      </c>
      <c r="B77" s="75">
        <f>'A2'!B77/'T2'!$B77*100</f>
        <v>11175.018874019819</v>
      </c>
      <c r="C77" s="76">
        <f>'A2'!C77/'T2'!$B77*100</f>
        <v>0</v>
      </c>
      <c r="D77" s="76">
        <f>'A2'!D77/'T2'!$B77*100</f>
        <v>0</v>
      </c>
      <c r="E77" s="198">
        <f t="shared" si="45"/>
        <v>11175.018874019819</v>
      </c>
      <c r="F77" s="75">
        <f>'A2'!F77/'T2'!$B77*100</f>
        <v>4525.7065963207169</v>
      </c>
      <c r="G77" s="76">
        <f>'A2'!G77/'T2'!$B77*100</f>
        <v>263.25635113285051</v>
      </c>
      <c r="H77" s="76">
        <f>'A2'!H77/'T2'!$B77*100</f>
        <v>4217.9219734258741</v>
      </c>
      <c r="I77" s="198">
        <f t="shared" si="46"/>
        <v>9006.8849208794418</v>
      </c>
      <c r="J77" s="75">
        <f>'A2'!J77/'T2'!$B77*100</f>
        <v>7492.7260643522113</v>
      </c>
      <c r="K77" s="76">
        <f>'A2'!K77/'T2'!$B77*100</f>
        <v>0</v>
      </c>
      <c r="L77" s="76">
        <f>'A2'!L77/'T2'!$B77*100</f>
        <v>10614.46980986446</v>
      </c>
      <c r="M77" s="198">
        <f t="shared" si="47"/>
        <v>18107.195874216672</v>
      </c>
      <c r="N77" s="75">
        <f>'A2'!N77/'T2'!$B77*100</f>
        <v>4322.3085748269186</v>
      </c>
      <c r="O77" s="76">
        <f>'A2'!O77/'T2'!$B77*100</f>
        <v>417.45995510333296</v>
      </c>
      <c r="P77" s="76">
        <f>'A2'!P77/'T2'!$B77*100</f>
        <v>2425.4077284104192</v>
      </c>
      <c r="Q77" s="198">
        <f t="shared" si="48"/>
        <v>7165.1762583406708</v>
      </c>
      <c r="R77" s="75">
        <f>'A2'!R77/'T2'!$B77*100</f>
        <v>1779.9471193978832</v>
      </c>
      <c r="S77" s="76">
        <f>'A2'!S77/'T2'!$B77*100</f>
        <v>440.66706650041965</v>
      </c>
      <c r="T77" s="76">
        <f>'A2'!T77/'T2'!$B77*100</f>
        <v>268.55946437164158</v>
      </c>
      <c r="U77" s="198">
        <f t="shared" si="49"/>
        <v>2489.1736502699446</v>
      </c>
      <c r="V77" s="75">
        <f>'A2'!V77/'T2'!$B77*100</f>
        <v>825.13316703888665</v>
      </c>
      <c r="W77" s="76">
        <f>'A2'!W77/'T2'!$B77*100</f>
        <v>138.02447387116476</v>
      </c>
      <c r="X77" s="76">
        <f>'A2'!X77/'T2'!$B77*100</f>
        <v>3594.1980981803526</v>
      </c>
      <c r="Y77" s="198">
        <f t="shared" si="50"/>
        <v>4557.3557390904043</v>
      </c>
      <c r="Z77" s="200">
        <f t="shared" si="36"/>
        <v>30120.840395956435</v>
      </c>
      <c r="AA77" s="187">
        <f t="shared" si="51"/>
        <v>1259.4078466077679</v>
      </c>
      <c r="AB77" s="203">
        <f t="shared" si="51"/>
        <v>21120.557074252752</v>
      </c>
      <c r="AC77" s="193">
        <f t="shared" si="58"/>
        <v>52500.805316816957</v>
      </c>
      <c r="AD77" s="386">
        <f>'A2'!AD77/'T2'!$B77*100</f>
        <v>186.29238722907374</v>
      </c>
      <c r="AE77" s="393">
        <f>'A2'!AE77/'T2'!$B77*100</f>
        <v>11.643274201817109</v>
      </c>
      <c r="AF77" s="78">
        <f>'A2'!AF77/'T2'!$B77*100</f>
        <v>186.29238722907374</v>
      </c>
      <c r="AG77" s="392">
        <f t="shared" si="52"/>
        <v>384.2280486599646</v>
      </c>
      <c r="AH77" s="386">
        <f>'A2'!AH77/'T2'!$B77*100</f>
        <v>593.21794482943869</v>
      </c>
      <c r="AI77" s="393">
        <f>'A2'!AI77/'T2'!$B77*100</f>
        <v>0</v>
      </c>
      <c r="AJ77" s="78">
        <f>'A2'!AJ77/'T2'!$B77*100</f>
        <v>0</v>
      </c>
      <c r="AK77" s="392">
        <f t="shared" si="53"/>
        <v>593.21794482943869</v>
      </c>
      <c r="AL77" s="386">
        <f t="shared" si="40"/>
        <v>311.29802754019033</v>
      </c>
      <c r="AM77" s="78">
        <f t="shared" si="40"/>
        <v>0</v>
      </c>
      <c r="AN77" s="77">
        <f t="shared" si="40"/>
        <v>8.6371136970553835</v>
      </c>
      <c r="AO77" s="392">
        <f t="shared" si="54"/>
        <v>319.93514123724572</v>
      </c>
      <c r="AP77" s="388">
        <f>'A2'!AP77/'T2'!$B77*100</f>
        <v>1090.8083595987027</v>
      </c>
      <c r="AQ77" s="388">
        <f>'A2'!AQ77/'T2'!$B77*100</f>
        <v>11.643274201817109</v>
      </c>
      <c r="AR77" s="389">
        <f>'A2'!AR77/'T2'!$B77*100</f>
        <v>194.92950092612912</v>
      </c>
      <c r="AS77" s="155">
        <f t="shared" si="55"/>
        <v>1297.381134726649</v>
      </c>
      <c r="AT77" s="391">
        <f t="shared" si="43"/>
        <v>31211.648755555136</v>
      </c>
      <c r="AU77" s="389">
        <f t="shared" si="43"/>
        <v>1271.051120809585</v>
      </c>
      <c r="AV77" s="389">
        <f t="shared" si="56"/>
        <v>21315.486575178882</v>
      </c>
      <c r="AW77" s="155">
        <f t="shared" si="57"/>
        <v>53798.186451543603</v>
      </c>
    </row>
    <row r="78" spans="1:49" s="3" customFormat="1" x14ac:dyDescent="0.25">
      <c r="A78" s="27">
        <f>'T1'!A78</f>
        <v>2000</v>
      </c>
      <c r="B78" s="75">
        <f>'A2'!B78/'T2'!$B78*100</f>
        <v>11325.563926549641</v>
      </c>
      <c r="C78" s="76">
        <f>'A2'!C78/'T2'!$B78*100</f>
        <v>0</v>
      </c>
      <c r="D78" s="76">
        <f>'A2'!D78/'T2'!$B78*100</f>
        <v>0</v>
      </c>
      <c r="E78" s="198">
        <f t="shared" si="45"/>
        <v>11325.563926549641</v>
      </c>
      <c r="F78" s="75">
        <f>'A2'!F78/'T2'!$B78*100</f>
        <v>4931.414028520725</v>
      </c>
      <c r="G78" s="76">
        <f>'A2'!G78/'T2'!$B78*100</f>
        <v>283.53291733406775</v>
      </c>
      <c r="H78" s="76">
        <f>'A2'!H78/'T2'!$B78*100</f>
        <v>4496.0675502829872</v>
      </c>
      <c r="I78" s="198">
        <f t="shared" si="46"/>
        <v>9711.014496137781</v>
      </c>
      <c r="J78" s="75">
        <f>'A2'!J78/'T2'!$B78*100</f>
        <v>7867.7713985235459</v>
      </c>
      <c r="K78" s="76">
        <f>'A2'!K78/'T2'!$B78*100</f>
        <v>0</v>
      </c>
      <c r="L78" s="76">
        <f>'A2'!L78/'T2'!$B78*100</f>
        <v>12175.398682465995</v>
      </c>
      <c r="M78" s="198">
        <f t="shared" si="47"/>
        <v>20043.170080989541</v>
      </c>
      <c r="N78" s="75">
        <f>'A2'!N78/'T2'!$B78*100</f>
        <v>4762.3029063031026</v>
      </c>
      <c r="O78" s="76">
        <f>'A2'!O78/'T2'!$B78*100</f>
        <v>468.02220381341692</v>
      </c>
      <c r="P78" s="76">
        <f>'A2'!P78/'T2'!$B78*100</f>
        <v>2287.9296399194882</v>
      </c>
      <c r="Q78" s="198">
        <f t="shared" si="48"/>
        <v>7518.2547500360079</v>
      </c>
      <c r="R78" s="75">
        <f>'A2'!R78/'T2'!$B78*100</f>
        <v>1853.2653047907263</v>
      </c>
      <c r="S78" s="76">
        <f>'A2'!S78/'T2'!$B78*100</f>
        <v>427.21368094091633</v>
      </c>
      <c r="T78" s="76">
        <f>'A2'!T78/'T2'!$B78*100</f>
        <v>287.02934210525626</v>
      </c>
      <c r="U78" s="198">
        <f t="shared" si="49"/>
        <v>2567.5083278368988</v>
      </c>
      <c r="V78" s="75">
        <f>'A2'!V78/'T2'!$B78*100</f>
        <v>854.52463205005211</v>
      </c>
      <c r="W78" s="76">
        <f>'A2'!W78/'T2'!$B78*100</f>
        <v>171.18037421176763</v>
      </c>
      <c r="X78" s="76">
        <f>'A2'!X78/'T2'!$B78*100</f>
        <v>3786.7356983697996</v>
      </c>
      <c r="Y78" s="198">
        <f t="shared" si="50"/>
        <v>4812.4407046316192</v>
      </c>
      <c r="Z78" s="200">
        <f t="shared" si="36"/>
        <v>31594.842196737794</v>
      </c>
      <c r="AA78" s="187">
        <f t="shared" si="51"/>
        <v>1349.9491763001688</v>
      </c>
      <c r="AB78" s="203">
        <f t="shared" si="51"/>
        <v>23033.160913143529</v>
      </c>
      <c r="AC78" s="193">
        <f t="shared" si="58"/>
        <v>55977.952286181491</v>
      </c>
      <c r="AD78" s="386">
        <f>'A2'!AD78/'T2'!$B78*100</f>
        <v>194.26514515070122</v>
      </c>
      <c r="AE78" s="393">
        <f>'A2'!AE78/'T2'!$B78*100</f>
        <v>12.141571571918826</v>
      </c>
      <c r="AF78" s="78">
        <f>'A2'!AF78/'T2'!$B78*100</f>
        <v>194.26514515070122</v>
      </c>
      <c r="AG78" s="392">
        <f t="shared" si="52"/>
        <v>400.67186187332129</v>
      </c>
      <c r="AH78" s="386">
        <f>'A2'!AH78/'T2'!$B78*100</f>
        <v>92.081005026287826</v>
      </c>
      <c r="AI78" s="393">
        <f>'A2'!AI78/'T2'!$B78*100</f>
        <v>0</v>
      </c>
      <c r="AJ78" s="78">
        <f>'A2'!AJ78/'T2'!$B78*100</f>
        <v>0</v>
      </c>
      <c r="AK78" s="392">
        <f t="shared" si="53"/>
        <v>92.081005026287826</v>
      </c>
      <c r="AL78" s="386">
        <f t="shared" si="40"/>
        <v>338.27925231147378</v>
      </c>
      <c r="AM78" s="78">
        <f t="shared" si="40"/>
        <v>0</v>
      </c>
      <c r="AN78" s="77">
        <f t="shared" si="40"/>
        <v>8.1640744655679214</v>
      </c>
      <c r="AO78" s="392">
        <f t="shared" si="54"/>
        <v>346.4433267770417</v>
      </c>
      <c r="AP78" s="388">
        <f>'A2'!AP78/'T2'!$B78*100</f>
        <v>624.62540248846278</v>
      </c>
      <c r="AQ78" s="388">
        <f>'A2'!AQ78/'T2'!$B78*100</f>
        <v>12.141571571918826</v>
      </c>
      <c r="AR78" s="389">
        <f>'A2'!AR78/'T2'!$B78*100</f>
        <v>202.42921961626914</v>
      </c>
      <c r="AS78" s="155">
        <f t="shared" si="55"/>
        <v>839.19619367665075</v>
      </c>
      <c r="AT78" s="391">
        <f t="shared" si="43"/>
        <v>32219.467599226256</v>
      </c>
      <c r="AU78" s="389">
        <f t="shared" si="43"/>
        <v>1362.0907478720876</v>
      </c>
      <c r="AV78" s="389">
        <f t="shared" si="56"/>
        <v>23235.590132759797</v>
      </c>
      <c r="AW78" s="155">
        <f t="shared" si="57"/>
        <v>56817.148479858144</v>
      </c>
    </row>
    <row r="79" spans="1:49" s="3" customFormat="1" x14ac:dyDescent="0.25">
      <c r="A79" s="27">
        <f>'T1'!A79</f>
        <v>2001</v>
      </c>
      <c r="B79" s="75">
        <f>'A2'!B79/'T2'!$B79*100</f>
        <v>11707.927156404581</v>
      </c>
      <c r="C79" s="76">
        <f>'A2'!C79/'T2'!$B79*100</f>
        <v>0</v>
      </c>
      <c r="D79" s="76">
        <f>'A2'!D79/'T2'!$B79*100</f>
        <v>0</v>
      </c>
      <c r="E79" s="198">
        <f t="shared" si="45"/>
        <v>11707.927156404581</v>
      </c>
      <c r="F79" s="75">
        <f>'A2'!F79/'T2'!$B79*100</f>
        <v>5070.0087017325868</v>
      </c>
      <c r="G79" s="76">
        <f>'A2'!G79/'T2'!$B79*100</f>
        <v>288.50743678802695</v>
      </c>
      <c r="H79" s="76">
        <f>'A2'!H79/'T2'!$B79*100</f>
        <v>4529.3149262432389</v>
      </c>
      <c r="I79" s="198">
        <f t="shared" si="46"/>
        <v>9887.8310647638536</v>
      </c>
      <c r="J79" s="75">
        <f>'A2'!J79/'T2'!$B79*100</f>
        <v>8263.2637508283187</v>
      </c>
      <c r="K79" s="76">
        <f>'A2'!K79/'T2'!$B79*100</f>
        <v>0</v>
      </c>
      <c r="L79" s="76">
        <f>'A2'!L79/'T2'!$B79*100</f>
        <v>14179.921140515407</v>
      </c>
      <c r="M79" s="198">
        <f t="shared" si="47"/>
        <v>22443.184891343728</v>
      </c>
      <c r="N79" s="75">
        <f>'A2'!N79/'T2'!$B79*100</f>
        <v>4746.5965840580247</v>
      </c>
      <c r="O79" s="76">
        <f>'A2'!O79/'T2'!$B79*100</f>
        <v>465.59079044522508</v>
      </c>
      <c r="P79" s="76">
        <f>'A2'!P79/'T2'!$B79*100</f>
        <v>2327.7637115252228</v>
      </c>
      <c r="Q79" s="198">
        <f t="shared" si="48"/>
        <v>7539.9510860284727</v>
      </c>
      <c r="R79" s="75">
        <f>'A2'!R79/'T2'!$B79*100</f>
        <v>1858.197121823958</v>
      </c>
      <c r="S79" s="76">
        <f>'A2'!S79/'T2'!$B79*100</f>
        <v>434.28894330619647</v>
      </c>
      <c r="T79" s="76">
        <f>'A2'!T79/'T2'!$B79*100</f>
        <v>286.94100369053712</v>
      </c>
      <c r="U79" s="198">
        <f t="shared" si="49"/>
        <v>2579.4270688206916</v>
      </c>
      <c r="V79" s="75">
        <f>'A2'!V79/'T2'!$B79*100</f>
        <v>913.8656964169021</v>
      </c>
      <c r="W79" s="76">
        <f>'A2'!W79/'T2'!$B79*100</f>
        <v>119.16041106638069</v>
      </c>
      <c r="X79" s="76">
        <f>'A2'!X79/'T2'!$B79*100</f>
        <v>3152.1704733862975</v>
      </c>
      <c r="Y79" s="198">
        <f t="shared" si="50"/>
        <v>4185.1965808695804</v>
      </c>
      <c r="Z79" s="200">
        <f t="shared" si="36"/>
        <v>32559.859011264372</v>
      </c>
      <c r="AA79" s="187">
        <f t="shared" si="51"/>
        <v>1307.5475816058292</v>
      </c>
      <c r="AB79" s="203">
        <f t="shared" si="51"/>
        <v>24476.111255360702</v>
      </c>
      <c r="AC79" s="193">
        <f t="shared" si="58"/>
        <v>58343.517848230906</v>
      </c>
      <c r="AD79" s="386">
        <f>'A2'!AD79/'T2'!$B79*100</f>
        <v>210.71348651310348</v>
      </c>
      <c r="AE79" s="393">
        <f>'A2'!AE79/'T2'!$B79*100</f>
        <v>13.169592907068967</v>
      </c>
      <c r="AF79" s="78">
        <f>'A2'!AF79/'T2'!$B79*100</f>
        <v>210.71348651310348</v>
      </c>
      <c r="AG79" s="392">
        <f t="shared" si="52"/>
        <v>434.59656593327588</v>
      </c>
      <c r="AH79" s="386">
        <f>'A2'!AH79/'T2'!$B79*100</f>
        <v>91.355678847761851</v>
      </c>
      <c r="AI79" s="393">
        <f>'A2'!AI79/'T2'!$B79*100</f>
        <v>0</v>
      </c>
      <c r="AJ79" s="78">
        <f>'A2'!AJ79/'T2'!$B79*100</f>
        <v>0</v>
      </c>
      <c r="AK79" s="392">
        <f t="shared" si="53"/>
        <v>91.355678847761851</v>
      </c>
      <c r="AL79" s="386">
        <f t="shared" si="40"/>
        <v>365.14938420210876</v>
      </c>
      <c r="AM79" s="78">
        <f t="shared" si="40"/>
        <v>0</v>
      </c>
      <c r="AN79" s="77">
        <f t="shared" si="40"/>
        <v>9.8896744465711208</v>
      </c>
      <c r="AO79" s="392">
        <f t="shared" si="54"/>
        <v>375.03905864867988</v>
      </c>
      <c r="AP79" s="388">
        <f>'A2'!AP79/'T2'!$B79*100</f>
        <v>667.21854956297409</v>
      </c>
      <c r="AQ79" s="388">
        <f>'A2'!AQ79/'T2'!$B79*100</f>
        <v>13.169592907068967</v>
      </c>
      <c r="AR79" s="389">
        <f>'A2'!AR79/'T2'!$B79*100</f>
        <v>220.6031609596746</v>
      </c>
      <c r="AS79" s="155">
        <f t="shared" si="55"/>
        <v>900.99130342971762</v>
      </c>
      <c r="AT79" s="391">
        <f t="shared" si="43"/>
        <v>33227.077560827347</v>
      </c>
      <c r="AU79" s="389">
        <f t="shared" si="43"/>
        <v>1320.7171745128983</v>
      </c>
      <c r="AV79" s="389">
        <f t="shared" si="56"/>
        <v>24696.714416320377</v>
      </c>
      <c r="AW79" s="155">
        <f t="shared" si="57"/>
        <v>59244.509151660626</v>
      </c>
    </row>
    <row r="80" spans="1:49" s="3" customFormat="1" x14ac:dyDescent="0.25">
      <c r="A80" s="27">
        <f>'T1'!A80</f>
        <v>2002</v>
      </c>
      <c r="B80" s="75">
        <f>'A2'!B80/'T2'!$B80*100</f>
        <v>12225.798249984464</v>
      </c>
      <c r="C80" s="76">
        <f>'A2'!C80/'T2'!$B80*100</f>
        <v>0</v>
      </c>
      <c r="D80" s="76">
        <f>'A2'!D80/'T2'!$B80*100</f>
        <v>0</v>
      </c>
      <c r="E80" s="198">
        <f t="shared" si="45"/>
        <v>12225.798249984464</v>
      </c>
      <c r="F80" s="75">
        <f>'A2'!F80/'T2'!$B80*100</f>
        <v>4612.2118347585356</v>
      </c>
      <c r="G80" s="76">
        <f>'A2'!G80/'T2'!$B80*100</f>
        <v>266.17879049787484</v>
      </c>
      <c r="H80" s="76">
        <f>'A2'!H80/'T2'!$B80*100</f>
        <v>4268.4007639917872</v>
      </c>
      <c r="I80" s="198">
        <f t="shared" si="46"/>
        <v>9146.7913892481974</v>
      </c>
      <c r="J80" s="75">
        <f>'A2'!J80/'T2'!$B80*100</f>
        <v>6341.0358624843884</v>
      </c>
      <c r="K80" s="76">
        <f>'A2'!K80/'T2'!$B80*100</f>
        <v>0</v>
      </c>
      <c r="L80" s="76">
        <f>'A2'!L80/'T2'!$B80*100</f>
        <v>11609.347967591268</v>
      </c>
      <c r="M80" s="198">
        <f t="shared" si="47"/>
        <v>17950.383830075654</v>
      </c>
      <c r="N80" s="75">
        <f>'A2'!N80/'T2'!$B80*100</f>
        <v>3982.8996391006458</v>
      </c>
      <c r="O80" s="76">
        <f>'A2'!O80/'T2'!$B80*100</f>
        <v>328.5333698805635</v>
      </c>
      <c r="P80" s="76">
        <f>'A2'!P80/'T2'!$B80*100</f>
        <v>1741.8772758179607</v>
      </c>
      <c r="Q80" s="198">
        <f t="shared" si="48"/>
        <v>6053.3102847991704</v>
      </c>
      <c r="R80" s="75">
        <f>'A2'!R80/'T2'!$B80*100</f>
        <v>1859.5344183805964</v>
      </c>
      <c r="S80" s="76">
        <f>'A2'!S80/'T2'!$B80*100</f>
        <v>390.37646743379912</v>
      </c>
      <c r="T80" s="76">
        <f>'A2'!T80/'T2'!$B80*100</f>
        <v>292.37782784511484</v>
      </c>
      <c r="U80" s="198">
        <f t="shared" si="49"/>
        <v>2542.2887136595104</v>
      </c>
      <c r="V80" s="75">
        <f>'A2'!V80/'T2'!$B80*100</f>
        <v>942.41356985421021</v>
      </c>
      <c r="W80" s="76">
        <f>'A2'!W80/'T2'!$B80*100</f>
        <v>126.03962227541675</v>
      </c>
      <c r="X80" s="76">
        <f>'A2'!X80/'T2'!$B80*100</f>
        <v>3158.7923929381109</v>
      </c>
      <c r="Y80" s="198">
        <f t="shared" si="50"/>
        <v>4227.2455850677379</v>
      </c>
      <c r="Z80" s="200">
        <f t="shared" si="36"/>
        <v>29963.893574562837</v>
      </c>
      <c r="AA80" s="187">
        <f t="shared" si="51"/>
        <v>1111.1282500876541</v>
      </c>
      <c r="AB80" s="203">
        <f t="shared" si="51"/>
        <v>21070.796228184241</v>
      </c>
      <c r="AC80" s="193">
        <f t="shared" si="58"/>
        <v>52145.818052834729</v>
      </c>
      <c r="AD80" s="386">
        <f>'A2'!AD80/'T2'!$B80*100</f>
        <v>156.50117046019818</v>
      </c>
      <c r="AE80" s="393">
        <f>'A2'!AE80/'T2'!$B80*100</f>
        <v>9.7813231537623864</v>
      </c>
      <c r="AF80" s="78">
        <f>'A2'!AF80/'T2'!$B80*100</f>
        <v>156.50117046019818</v>
      </c>
      <c r="AG80" s="392">
        <f t="shared" si="52"/>
        <v>322.78366407415876</v>
      </c>
      <c r="AH80" s="386">
        <f>'A2'!AH80/'T2'!$B80*100</f>
        <v>98.70920714308275</v>
      </c>
      <c r="AI80" s="393">
        <f>'A2'!AI80/'T2'!$B80*100</f>
        <v>0</v>
      </c>
      <c r="AJ80" s="78">
        <f>'A2'!AJ80/'T2'!$B80*100</f>
        <v>0</v>
      </c>
      <c r="AK80" s="392">
        <f t="shared" si="53"/>
        <v>98.70920714308275</v>
      </c>
      <c r="AL80" s="386">
        <f t="shared" si="40"/>
        <v>281.5749139029773</v>
      </c>
      <c r="AM80" s="78">
        <f t="shared" si="40"/>
        <v>0</v>
      </c>
      <c r="AN80" s="77">
        <f t="shared" si="40"/>
        <v>8.8189595586092366</v>
      </c>
      <c r="AO80" s="392">
        <f t="shared" si="54"/>
        <v>290.39387346158651</v>
      </c>
      <c r="AP80" s="388">
        <f>'A2'!AP80/'T2'!$B80*100</f>
        <v>536.7852915062582</v>
      </c>
      <c r="AQ80" s="388">
        <f>'A2'!AQ80/'T2'!$B80*100</f>
        <v>9.7813231537623864</v>
      </c>
      <c r="AR80" s="389">
        <f>'A2'!AR80/'T2'!$B80*100</f>
        <v>165.32013001880742</v>
      </c>
      <c r="AS80" s="155">
        <f t="shared" si="55"/>
        <v>711.88674467882799</v>
      </c>
      <c r="AT80" s="391">
        <f t="shared" si="43"/>
        <v>30500.678866069095</v>
      </c>
      <c r="AU80" s="389">
        <f t="shared" si="43"/>
        <v>1120.9095732414164</v>
      </c>
      <c r="AV80" s="389">
        <f t="shared" si="56"/>
        <v>21236.116358203049</v>
      </c>
      <c r="AW80" s="155">
        <f t="shared" si="57"/>
        <v>52857.704797513565</v>
      </c>
    </row>
    <row r="81" spans="1:49" s="3" customFormat="1" x14ac:dyDescent="0.25">
      <c r="A81" s="27">
        <f>'T1'!A81</f>
        <v>2003</v>
      </c>
      <c r="B81" s="75">
        <f>'A2'!B81/'T2'!$B81*100</f>
        <v>13792.734659281532</v>
      </c>
      <c r="C81" s="76">
        <f>'A2'!C81/'T2'!$B81*100</f>
        <v>0</v>
      </c>
      <c r="D81" s="76">
        <f>'A2'!D81/'T2'!$B81*100</f>
        <v>0</v>
      </c>
      <c r="E81" s="198">
        <f t="shared" si="45"/>
        <v>13792.734659281532</v>
      </c>
      <c r="F81" s="75">
        <f>'A2'!F81/'T2'!$B81*100</f>
        <v>4767.4292763974518</v>
      </c>
      <c r="G81" s="76">
        <f>'A2'!G81/'T2'!$B81*100</f>
        <v>264.71619991660782</v>
      </c>
      <c r="H81" s="76">
        <f>'A2'!H81/'T2'!$B81*100</f>
        <v>4313.6572522537626</v>
      </c>
      <c r="I81" s="198">
        <f t="shared" si="46"/>
        <v>9345.8027285678218</v>
      </c>
      <c r="J81" s="75">
        <f>'A2'!J81/'T2'!$B81*100</f>
        <v>6171.0438653053934</v>
      </c>
      <c r="K81" s="76">
        <f>'A2'!K81/'T2'!$B81*100</f>
        <v>0</v>
      </c>
      <c r="L81" s="76">
        <f>'A2'!L81/'T2'!$B81*100</f>
        <v>10561.926082068569</v>
      </c>
      <c r="M81" s="198">
        <f t="shared" si="47"/>
        <v>16732.96994737396</v>
      </c>
      <c r="N81" s="75">
        <f>'A2'!N81/'T2'!$B81*100</f>
        <v>3809.2366059190981</v>
      </c>
      <c r="O81" s="76">
        <f>'A2'!O81/'T2'!$B81*100</f>
        <v>365.24385577881259</v>
      </c>
      <c r="P81" s="76">
        <f>'A2'!P81/'T2'!$B81*100</f>
        <v>1686.6650679977222</v>
      </c>
      <c r="Q81" s="198">
        <f t="shared" si="48"/>
        <v>5861.1455296956328</v>
      </c>
      <c r="R81" s="75">
        <f>'A2'!R81/'T2'!$B81*100</f>
        <v>2054.9629895804092</v>
      </c>
      <c r="S81" s="76">
        <f>'A2'!S81/'T2'!$B81*100</f>
        <v>436.11131622489137</v>
      </c>
      <c r="T81" s="76">
        <f>'A2'!T81/'T2'!$B81*100</f>
        <v>290.57315519919575</v>
      </c>
      <c r="U81" s="198">
        <f t="shared" si="49"/>
        <v>2781.6474610044961</v>
      </c>
      <c r="V81" s="75">
        <f>'A2'!V81/'T2'!$B81*100</f>
        <v>1119.5013854407548</v>
      </c>
      <c r="W81" s="76">
        <f>'A2'!W81/'T2'!$B81*100</f>
        <v>114.92494555595536</v>
      </c>
      <c r="X81" s="76">
        <f>'A2'!X81/'T2'!$B81*100</f>
        <v>3265.2449002495573</v>
      </c>
      <c r="Y81" s="198">
        <f t="shared" si="50"/>
        <v>4499.6712312462678</v>
      </c>
      <c r="Z81" s="200">
        <f t="shared" si="36"/>
        <v>31714.908781924638</v>
      </c>
      <c r="AA81" s="187">
        <f t="shared" si="51"/>
        <v>1180.9963174762672</v>
      </c>
      <c r="AB81" s="203">
        <f t="shared" si="51"/>
        <v>20118.066457768804</v>
      </c>
      <c r="AC81" s="193">
        <f t="shared" si="58"/>
        <v>53013.971557169716</v>
      </c>
      <c r="AD81" s="386">
        <f>'A2'!AD81/'T2'!$B81*100</f>
        <v>157.85626901746801</v>
      </c>
      <c r="AE81" s="393">
        <f>'A2'!AE81/'T2'!$B81*100</f>
        <v>9.8660168135917505</v>
      </c>
      <c r="AF81" s="78">
        <f>'A2'!AF81/'T2'!$B81*100</f>
        <v>157.85626901746801</v>
      </c>
      <c r="AG81" s="392">
        <f t="shared" si="52"/>
        <v>325.5785548485278</v>
      </c>
      <c r="AH81" s="386">
        <f>'A2'!AH81/'T2'!$B81*100</f>
        <v>107.2906461877497</v>
      </c>
      <c r="AI81" s="393">
        <f>'A2'!AI81/'T2'!$B81*100</f>
        <v>0</v>
      </c>
      <c r="AJ81" s="78">
        <f>'A2'!AJ81/'T2'!$B81*100</f>
        <v>0</v>
      </c>
      <c r="AK81" s="392">
        <f t="shared" si="53"/>
        <v>107.2906461877497</v>
      </c>
      <c r="AL81" s="386">
        <f t="shared" si="40"/>
        <v>293.49050868538149</v>
      </c>
      <c r="AM81" s="78">
        <f t="shared" si="40"/>
        <v>0</v>
      </c>
      <c r="AN81" s="77">
        <f t="shared" si="40"/>
        <v>8.2296303286293266</v>
      </c>
      <c r="AO81" s="392">
        <f t="shared" si="54"/>
        <v>301.72013901401078</v>
      </c>
      <c r="AP81" s="388">
        <f>'A2'!AP81/'T2'!$B81*100</f>
        <v>558.63742389059917</v>
      </c>
      <c r="AQ81" s="388">
        <f>'A2'!AQ81/'T2'!$B81*100</f>
        <v>9.8660168135917505</v>
      </c>
      <c r="AR81" s="389">
        <f>'A2'!AR81/'T2'!$B81*100</f>
        <v>166.08589934609734</v>
      </c>
      <c r="AS81" s="155">
        <f t="shared" si="55"/>
        <v>734.58934005028823</v>
      </c>
      <c r="AT81" s="391">
        <f t="shared" si="43"/>
        <v>32273.546205815237</v>
      </c>
      <c r="AU81" s="389">
        <f t="shared" si="43"/>
        <v>1190.8623342898591</v>
      </c>
      <c r="AV81" s="389">
        <f t="shared" si="56"/>
        <v>20284.152357114901</v>
      </c>
      <c r="AW81" s="155">
        <f t="shared" si="57"/>
        <v>53748.560897219999</v>
      </c>
    </row>
    <row r="82" spans="1:49" s="3" customFormat="1" x14ac:dyDescent="0.25">
      <c r="A82" s="27">
        <f>'T1'!A82</f>
        <v>2004</v>
      </c>
      <c r="B82" s="75">
        <f>'A2'!B82/'T2'!$B82*100</f>
        <v>15487.42704634123</v>
      </c>
      <c r="C82" s="76">
        <f>'A2'!C82/'T2'!$B82*100</f>
        <v>0</v>
      </c>
      <c r="D82" s="76">
        <f>'A2'!D82/'T2'!$B82*100</f>
        <v>0</v>
      </c>
      <c r="E82" s="198">
        <f t="shared" si="45"/>
        <v>15487.42704634123</v>
      </c>
      <c r="F82" s="75">
        <f>'A2'!F82/'T2'!$B82*100</f>
        <v>5292.654362805386</v>
      </c>
      <c r="G82" s="76">
        <f>'A2'!G82/'T2'!$B82*100</f>
        <v>289.54011099149852</v>
      </c>
      <c r="H82" s="76">
        <f>'A2'!H82/'T2'!$B82*100</f>
        <v>4951.5742565824357</v>
      </c>
      <c r="I82" s="198">
        <f t="shared" si="46"/>
        <v>10533.768730379321</v>
      </c>
      <c r="J82" s="75">
        <f>'A2'!J82/'T2'!$B82*100</f>
        <v>7502.7873393087475</v>
      </c>
      <c r="K82" s="76">
        <f>'A2'!K82/'T2'!$B82*100</f>
        <v>0</v>
      </c>
      <c r="L82" s="76">
        <f>'A2'!L82/'T2'!$B82*100</f>
        <v>12395.436794375701</v>
      </c>
      <c r="M82" s="198">
        <f t="shared" si="47"/>
        <v>19898.224133684449</v>
      </c>
      <c r="N82" s="75">
        <f>'A2'!N82/'T2'!$B82*100</f>
        <v>4490.4706130510249</v>
      </c>
      <c r="O82" s="76">
        <f>'A2'!O82/'T2'!$B82*100</f>
        <v>386.53553037001473</v>
      </c>
      <c r="P82" s="76">
        <f>'A2'!P82/'T2'!$B82*100</f>
        <v>1811.8695286630409</v>
      </c>
      <c r="Q82" s="198">
        <f t="shared" si="48"/>
        <v>6688.8756720840802</v>
      </c>
      <c r="R82" s="75">
        <f>'A2'!R82/'T2'!$B82*100</f>
        <v>2801.25930055554</v>
      </c>
      <c r="S82" s="76">
        <f>'A2'!S82/'T2'!$B82*100</f>
        <v>582.01709379662725</v>
      </c>
      <c r="T82" s="76">
        <f>'A2'!T82/'T2'!$B82*100</f>
        <v>393.96951765684491</v>
      </c>
      <c r="U82" s="198">
        <f t="shared" si="49"/>
        <v>3777.245912009012</v>
      </c>
      <c r="V82" s="75">
        <f>'A2'!V82/'T2'!$B82*100</f>
        <v>1238.022811470637</v>
      </c>
      <c r="W82" s="76">
        <f>'A2'!W82/'T2'!$B82*100</f>
        <v>101.57962160722498</v>
      </c>
      <c r="X82" s="76">
        <f>'A2'!X82/'T2'!$B82*100</f>
        <v>3475.0754542289151</v>
      </c>
      <c r="Y82" s="198">
        <f t="shared" si="50"/>
        <v>4814.6778873067769</v>
      </c>
      <c r="Z82" s="200">
        <f t="shared" si="36"/>
        <v>36812.621473532563</v>
      </c>
      <c r="AA82" s="187">
        <f t="shared" si="51"/>
        <v>1359.6723567653653</v>
      </c>
      <c r="AB82" s="203">
        <f t="shared" si="51"/>
        <v>23027.925551506934</v>
      </c>
      <c r="AC82" s="193">
        <f t="shared" si="58"/>
        <v>61200.219381804869</v>
      </c>
      <c r="AD82" s="386">
        <f>'A2'!AD82/'T2'!$B82*100</f>
        <v>177.64739157665596</v>
      </c>
      <c r="AE82" s="393">
        <f>'A2'!AE82/'T2'!$B82*100</f>
        <v>11.102961973540998</v>
      </c>
      <c r="AF82" s="78">
        <f>'A2'!AF82/'T2'!$B82*100</f>
        <v>186.89985988794015</v>
      </c>
      <c r="AG82" s="392">
        <f t="shared" si="52"/>
        <v>375.65021343813714</v>
      </c>
      <c r="AH82" s="386">
        <f>'A2'!AH82/'T2'!$B82*100</f>
        <v>101.93875907132441</v>
      </c>
      <c r="AI82" s="393">
        <f>'A2'!AI82/'T2'!$B82*100</f>
        <v>0</v>
      </c>
      <c r="AJ82" s="78">
        <f>'A2'!AJ82/'T2'!$B82*100</f>
        <v>0</v>
      </c>
      <c r="AK82" s="392">
        <f t="shared" si="53"/>
        <v>101.93875907132441</v>
      </c>
      <c r="AL82" s="386">
        <f t="shared" si="40"/>
        <v>329.62267469955441</v>
      </c>
      <c r="AM82" s="78">
        <f t="shared" si="40"/>
        <v>0</v>
      </c>
      <c r="AN82" s="77">
        <f t="shared" si="40"/>
        <v>7.5123466331436362</v>
      </c>
      <c r="AO82" s="392">
        <f t="shared" si="54"/>
        <v>337.13502133269805</v>
      </c>
      <c r="AP82" s="388">
        <f>'A2'!AP82/'T2'!$B82*100</f>
        <v>609.2088253475348</v>
      </c>
      <c r="AQ82" s="388">
        <f>'A2'!AQ82/'T2'!$B82*100</f>
        <v>11.102961973540998</v>
      </c>
      <c r="AR82" s="389">
        <f>'A2'!AR82/'T2'!$B82*100</f>
        <v>194.41220652108379</v>
      </c>
      <c r="AS82" s="155">
        <f t="shared" si="55"/>
        <v>814.72399384215964</v>
      </c>
      <c r="AT82" s="391">
        <f t="shared" si="43"/>
        <v>37421.830298880101</v>
      </c>
      <c r="AU82" s="389">
        <f t="shared" si="43"/>
        <v>1370.7753187389062</v>
      </c>
      <c r="AV82" s="389">
        <f t="shared" si="56"/>
        <v>23222.337758028018</v>
      </c>
      <c r="AW82" s="155">
        <f t="shared" si="57"/>
        <v>62014.943375647024</v>
      </c>
    </row>
    <row r="83" spans="1:49" s="3" customFormat="1" x14ac:dyDescent="0.25">
      <c r="A83" s="27">
        <f>'T1'!A83</f>
        <v>2005</v>
      </c>
      <c r="B83" s="75">
        <f>'A2'!B83/'T2'!$B83*100</f>
        <v>15072.654929282629</v>
      </c>
      <c r="C83" s="76">
        <f>'A2'!C83/'T2'!$B83*100</f>
        <v>0</v>
      </c>
      <c r="D83" s="76">
        <f>'A2'!D83/'T2'!$B83*100</f>
        <v>0</v>
      </c>
      <c r="E83" s="198">
        <f t="shared" si="45"/>
        <v>15072.654929282629</v>
      </c>
      <c r="F83" s="75">
        <f>'A2'!F83/'T2'!$B83*100</f>
        <v>5525.5081916652298</v>
      </c>
      <c r="G83" s="76">
        <f>'A2'!G83/'T2'!$B83*100</f>
        <v>307.59159332157554</v>
      </c>
      <c r="H83" s="76">
        <f>'A2'!H83/'T2'!$B83*100</f>
        <v>5111.0126043115133</v>
      </c>
      <c r="I83" s="198">
        <f t="shared" si="46"/>
        <v>10944.11238929832</v>
      </c>
      <c r="J83" s="75">
        <f>'A2'!J83/'T2'!$B83*100</f>
        <v>8562.0367295835258</v>
      </c>
      <c r="K83" s="76">
        <f>'A2'!K83/'T2'!$B83*100</f>
        <v>0</v>
      </c>
      <c r="L83" s="76">
        <f>'A2'!L83/'T2'!$B83*100</f>
        <v>13968.036529298277</v>
      </c>
      <c r="M83" s="198">
        <f t="shared" si="47"/>
        <v>22530.073258881803</v>
      </c>
      <c r="N83" s="75">
        <f>'A2'!N83/'T2'!$B83*100</f>
        <v>5536.6352295072829</v>
      </c>
      <c r="O83" s="76">
        <f>'A2'!O83/'T2'!$B83*100</f>
        <v>519.03262702004861</v>
      </c>
      <c r="P83" s="76">
        <f>'A2'!P83/'T2'!$B83*100</f>
        <v>2317.1787454431533</v>
      </c>
      <c r="Q83" s="198">
        <f t="shared" si="48"/>
        <v>8372.8466019704847</v>
      </c>
      <c r="R83" s="75">
        <f>'A2'!R83/'T2'!$B83*100</f>
        <v>3695.3687921564033</v>
      </c>
      <c r="S83" s="76">
        <f>'A2'!S83/'T2'!$B83*100</f>
        <v>1113.772481152304</v>
      </c>
      <c r="T83" s="76">
        <f>'A2'!T83/'T2'!$B83*100</f>
        <v>608.14453163476026</v>
      </c>
      <c r="U83" s="198">
        <f t="shared" si="49"/>
        <v>5417.2858049434672</v>
      </c>
      <c r="V83" s="75">
        <f>'A2'!V83/'T2'!$B83*100</f>
        <v>1242.7351802979829</v>
      </c>
      <c r="W83" s="76">
        <f>'A2'!W83/'T2'!$B83*100</f>
        <v>92.868581739885357</v>
      </c>
      <c r="X83" s="76">
        <f>'A2'!X83/'T2'!$B83*100</f>
        <v>3747.4553581427431</v>
      </c>
      <c r="Y83" s="198">
        <f t="shared" si="50"/>
        <v>5083.059120180611</v>
      </c>
      <c r="Z83" s="200">
        <f t="shared" si="36"/>
        <v>39634.939052493057</v>
      </c>
      <c r="AA83" s="187">
        <f t="shared" si="51"/>
        <v>2033.2652832338133</v>
      </c>
      <c r="AB83" s="203">
        <f t="shared" si="51"/>
        <v>25751.827768830448</v>
      </c>
      <c r="AC83" s="193">
        <f t="shared" si="58"/>
        <v>67420.032104557322</v>
      </c>
      <c r="AD83" s="386">
        <f>'A2'!AD83/'T2'!$B83*100</f>
        <v>226.71210083139209</v>
      </c>
      <c r="AE83" s="393">
        <f>'A2'!AE83/'T2'!$B83*100</f>
        <v>14.169506301962006</v>
      </c>
      <c r="AF83" s="78">
        <f>'A2'!AF83/'T2'!$B83*100</f>
        <v>240.88160713335412</v>
      </c>
      <c r="AG83" s="392">
        <f t="shared" si="52"/>
        <v>481.76321426670825</v>
      </c>
      <c r="AH83" s="386">
        <f>'A2'!AH83/'T2'!$B83*100</f>
        <v>99.883506385773629</v>
      </c>
      <c r="AI83" s="393">
        <f>'A2'!AI83/'T2'!$B83*100</f>
        <v>0</v>
      </c>
      <c r="AJ83" s="78">
        <f>'A2'!AJ83/'T2'!$B83*100</f>
        <v>0</v>
      </c>
      <c r="AK83" s="392">
        <f t="shared" si="53"/>
        <v>99.883506385773629</v>
      </c>
      <c r="AL83" s="386">
        <f t="shared" si="40"/>
        <v>372.38324500081342</v>
      </c>
      <c r="AM83" s="78">
        <f t="shared" si="40"/>
        <v>0</v>
      </c>
      <c r="AN83" s="78">
        <f t="shared" si="40"/>
        <v>15.562525886637047</v>
      </c>
      <c r="AO83" s="392">
        <f t="shared" si="54"/>
        <v>387.94577088745046</v>
      </c>
      <c r="AP83" s="388">
        <f>'A2'!AP83/'T2'!$B83*100</f>
        <v>698.97885221797912</v>
      </c>
      <c r="AQ83" s="388">
        <f>'A2'!AQ83/'T2'!$B83*100</f>
        <v>14.169506301962006</v>
      </c>
      <c r="AR83" s="389">
        <f>'A2'!AR83/'T2'!$B83*100</f>
        <v>256.44413301999117</v>
      </c>
      <c r="AS83" s="155">
        <f t="shared" si="55"/>
        <v>969.59249153993233</v>
      </c>
      <c r="AT83" s="391">
        <f t="shared" si="43"/>
        <v>40333.917904711037</v>
      </c>
      <c r="AU83" s="389">
        <f t="shared" si="43"/>
        <v>2047.4347895357753</v>
      </c>
      <c r="AV83" s="389">
        <f t="shared" si="56"/>
        <v>26008.271901850439</v>
      </c>
      <c r="AW83" s="155">
        <f t="shared" si="57"/>
        <v>68389.624596097259</v>
      </c>
    </row>
    <row r="84" spans="1:49" s="3" customFormat="1" x14ac:dyDescent="0.25">
      <c r="A84" s="27">
        <f>'T1'!A84</f>
        <v>2006</v>
      </c>
      <c r="B84" s="75">
        <f>'A2'!B84/'T2'!$B84*100</f>
        <v>15951.12257655712</v>
      </c>
      <c r="C84" s="76">
        <f>'A2'!C84/'T2'!$B84*100</f>
        <v>0</v>
      </c>
      <c r="D84" s="76">
        <f>'A2'!D84/'T2'!$B84*100</f>
        <v>0</v>
      </c>
      <c r="E84" s="198">
        <f t="shared" si="45"/>
        <v>15951.12257655712</v>
      </c>
      <c r="F84" s="75">
        <f>'A2'!F84/'T2'!$B84*100</f>
        <v>5415.1433965748711</v>
      </c>
      <c r="G84" s="76">
        <f>'A2'!G84/'T2'!$B84*100</f>
        <v>462.54279846395843</v>
      </c>
      <c r="H84" s="76">
        <f>'A2'!H84/'T2'!$B84*100</f>
        <v>4953.7637227965015</v>
      </c>
      <c r="I84" s="198">
        <f t="shared" si="46"/>
        <v>10831.449917835331</v>
      </c>
      <c r="J84" s="75">
        <f>'A2'!J84/'T2'!$B84*100</f>
        <v>9351.4706843184995</v>
      </c>
      <c r="K84" s="76">
        <f>'A2'!K84/'T2'!$B84*100</f>
        <v>0</v>
      </c>
      <c r="L84" s="76">
        <f>'A2'!L84/'T2'!$B84*100</f>
        <v>15320.912088425615</v>
      </c>
      <c r="M84" s="198">
        <f t="shared" si="47"/>
        <v>24672.382772744117</v>
      </c>
      <c r="N84" s="75">
        <f>'A2'!N84/'T2'!$B84*100</f>
        <v>6433.4739798443661</v>
      </c>
      <c r="O84" s="76">
        <f>'A2'!O84/'T2'!$B84*100</f>
        <v>595.64525329473042</v>
      </c>
      <c r="P84" s="76">
        <f>'A2'!P84/'T2'!$B84*100</f>
        <v>2772.4137723727567</v>
      </c>
      <c r="Q84" s="198">
        <f t="shared" si="48"/>
        <v>9801.5330055118538</v>
      </c>
      <c r="R84" s="75">
        <f>'A2'!R84/'T2'!$B84*100</f>
        <v>4071.9255424252674</v>
      </c>
      <c r="S84" s="76">
        <f>'A2'!S84/'T2'!$B84*100</f>
        <v>1273.9525338363262</v>
      </c>
      <c r="T84" s="76">
        <f>'A2'!T84/'T2'!$B84*100</f>
        <v>845.136159405331</v>
      </c>
      <c r="U84" s="198">
        <f t="shared" si="49"/>
        <v>6191.0142356669239</v>
      </c>
      <c r="V84" s="75">
        <f>'A2'!V84/'T2'!$B84*100</f>
        <v>1200.6106014630202</v>
      </c>
      <c r="W84" s="76">
        <f>'A2'!W84/'T2'!$B84*100</f>
        <v>120.9254431219521</v>
      </c>
      <c r="X84" s="76">
        <f>'A2'!X84/'T2'!$B84*100</f>
        <v>3756.9569864822674</v>
      </c>
      <c r="Y84" s="198">
        <f t="shared" si="50"/>
        <v>5078.4930310672398</v>
      </c>
      <c r="Z84" s="200">
        <f t="shared" si="36"/>
        <v>42423.746781183152</v>
      </c>
      <c r="AA84" s="187">
        <f t="shared" si="51"/>
        <v>2453.0660287169671</v>
      </c>
      <c r="AB84" s="203">
        <f t="shared" si="51"/>
        <v>27649.182729482472</v>
      </c>
      <c r="AC84" s="193">
        <f t="shared" si="58"/>
        <v>72525.995539382595</v>
      </c>
      <c r="AD84" s="386">
        <f>'A2'!AD84/'T2'!$B84*100</f>
        <v>263.05759864837739</v>
      </c>
      <c r="AE84" s="393">
        <f>'A2'!AE84/'T2'!$B84*100</f>
        <v>24.661649873285381</v>
      </c>
      <c r="AF84" s="78">
        <f>'A2'!AF84/'T2'!$B84*100</f>
        <v>265.79778196763135</v>
      </c>
      <c r="AG84" s="392">
        <f t="shared" si="52"/>
        <v>553.51703048929414</v>
      </c>
      <c r="AH84" s="386">
        <f>'A2'!AH84/'T2'!$B84*100</f>
        <v>127.02776659471576</v>
      </c>
      <c r="AI84" s="393">
        <f>'A2'!AI84/'T2'!$B84*100</f>
        <v>0</v>
      </c>
      <c r="AJ84" s="78">
        <f>'A2'!AJ84/'T2'!$B84*100</f>
        <v>0</v>
      </c>
      <c r="AK84" s="392">
        <f t="shared" si="53"/>
        <v>127.02776659471576</v>
      </c>
      <c r="AL84" s="386">
        <f t="shared" si="40"/>
        <v>409.02713483303069</v>
      </c>
      <c r="AM84" s="78">
        <f t="shared" si="40"/>
        <v>0</v>
      </c>
      <c r="AN84" s="78">
        <f t="shared" si="40"/>
        <v>49.569298545797267</v>
      </c>
      <c r="AO84" s="392">
        <f t="shared" si="54"/>
        <v>458.59643337882795</v>
      </c>
      <c r="AP84" s="388">
        <f>'A2'!AP84/'T2'!$B84*100</f>
        <v>799.11250007612387</v>
      </c>
      <c r="AQ84" s="388">
        <f>'A2'!AQ84/'T2'!$B84*100</f>
        <v>24.661649873285381</v>
      </c>
      <c r="AR84" s="389">
        <f>'A2'!AR84/'T2'!$B84*100</f>
        <v>315.36708051342862</v>
      </c>
      <c r="AS84" s="155">
        <f t="shared" si="55"/>
        <v>1139.1412304628379</v>
      </c>
      <c r="AT84" s="391">
        <f t="shared" si="43"/>
        <v>43222.859281259276</v>
      </c>
      <c r="AU84" s="389">
        <f t="shared" si="43"/>
        <v>2477.7276785902527</v>
      </c>
      <c r="AV84" s="389">
        <f t="shared" si="56"/>
        <v>27964.5498099959</v>
      </c>
      <c r="AW84" s="155">
        <f t="shared" si="57"/>
        <v>73665.136769845427</v>
      </c>
    </row>
    <row r="85" spans="1:49" s="3" customFormat="1" x14ac:dyDescent="0.25">
      <c r="A85" s="27">
        <f>'T1'!A85</f>
        <v>2007</v>
      </c>
      <c r="B85" s="75">
        <f>'A2'!B85/'T2'!$B85*100</f>
        <v>16072.963123174708</v>
      </c>
      <c r="C85" s="76">
        <f>'A2'!C85/'T2'!$B85*100</f>
        <v>0</v>
      </c>
      <c r="D85" s="76">
        <f>'A2'!D85/'T2'!$B85*100</f>
        <v>0</v>
      </c>
      <c r="E85" s="198">
        <f t="shared" si="45"/>
        <v>16072.963123174708</v>
      </c>
      <c r="F85" s="75">
        <f>'A2'!F85/'T2'!$B85*100</f>
        <v>5489.3475594205465</v>
      </c>
      <c r="G85" s="76">
        <f>'A2'!G85/'T2'!$B85*100</f>
        <v>457.63764571502304</v>
      </c>
      <c r="H85" s="76">
        <f>'A2'!H85/'T2'!$B85*100</f>
        <v>5015.622547770472</v>
      </c>
      <c r="I85" s="198">
        <f t="shared" si="46"/>
        <v>10962.607752906042</v>
      </c>
      <c r="J85" s="75">
        <f>'A2'!J85/'T2'!$B85*100</f>
        <v>9531.1405243374011</v>
      </c>
      <c r="K85" s="76">
        <f>'A2'!K85/'T2'!$B85*100</f>
        <v>0</v>
      </c>
      <c r="L85" s="76">
        <f>'A2'!L85/'T2'!$B85*100</f>
        <v>16539.267219628218</v>
      </c>
      <c r="M85" s="198">
        <f t="shared" si="47"/>
        <v>26070.407743965618</v>
      </c>
      <c r="N85" s="75">
        <f>'A2'!N85/'T2'!$B85*100</f>
        <v>8675.7797216088129</v>
      </c>
      <c r="O85" s="76">
        <f>'A2'!O85/'T2'!$B85*100</f>
        <v>793.58657490555947</v>
      </c>
      <c r="P85" s="76">
        <f>'A2'!P85/'T2'!$B85*100</f>
        <v>4261.4739785311822</v>
      </c>
      <c r="Q85" s="198">
        <f t="shared" si="48"/>
        <v>13730.840275045553</v>
      </c>
      <c r="R85" s="75">
        <f>'A2'!R85/'T2'!$B85*100</f>
        <v>4810.6919169632147</v>
      </c>
      <c r="S85" s="76">
        <f>'A2'!S85/'T2'!$B85*100</f>
        <v>1692.1786287898024</v>
      </c>
      <c r="T85" s="76">
        <f>'A2'!T85/'T2'!$B85*100</f>
        <v>966.50441258562591</v>
      </c>
      <c r="U85" s="198">
        <f t="shared" si="49"/>
        <v>7469.3749583386425</v>
      </c>
      <c r="V85" s="75">
        <f>'A2'!V85/'T2'!$B85*100</f>
        <v>1144.0003700159289</v>
      </c>
      <c r="W85" s="76">
        <f>'A2'!W85/'T2'!$B85*100</f>
        <v>90.559852991847507</v>
      </c>
      <c r="X85" s="76">
        <f>'A2'!X85/'T2'!$B85*100</f>
        <v>3971.8573816843409</v>
      </c>
      <c r="Y85" s="198">
        <f t="shared" si="50"/>
        <v>5206.4176046921175</v>
      </c>
      <c r="Z85" s="200">
        <f t="shared" si="36"/>
        <v>45723.923215520619</v>
      </c>
      <c r="AA85" s="187">
        <f t="shared" si="51"/>
        <v>3033.9627024022325</v>
      </c>
      <c r="AB85" s="203">
        <f t="shared" si="51"/>
        <v>30754.725540199841</v>
      </c>
      <c r="AC85" s="193">
        <f t="shared" si="58"/>
        <v>79512.611458122701</v>
      </c>
      <c r="AD85" s="386">
        <f>'A2'!AD85/'T2'!$B85*100</f>
        <v>271.83625723035175</v>
      </c>
      <c r="AE85" s="393">
        <f>'A2'!AE85/'T2'!$B85*100</f>
        <v>25.484649115345476</v>
      </c>
      <c r="AF85" s="78">
        <f>'A2'!AF85/'T2'!$B85*100</f>
        <v>271.8362572303518</v>
      </c>
      <c r="AG85" s="392">
        <f t="shared" si="52"/>
        <v>569.15716357604902</v>
      </c>
      <c r="AH85" s="386">
        <f>'A2'!AH85/'T2'!$B85*100</f>
        <v>110.34620839781637</v>
      </c>
      <c r="AI85" s="393">
        <f>'A2'!AI85/'T2'!$B85*100</f>
        <v>0</v>
      </c>
      <c r="AJ85" s="78">
        <f>'A2'!AJ85/'T2'!$B85*100</f>
        <v>0</v>
      </c>
      <c r="AK85" s="392">
        <f t="shared" si="53"/>
        <v>110.34620839781637</v>
      </c>
      <c r="AL85" s="386">
        <f t="shared" si="40"/>
        <v>435.52550627779391</v>
      </c>
      <c r="AM85" s="78">
        <f t="shared" si="40"/>
        <v>0</v>
      </c>
      <c r="AN85" s="78">
        <f t="shared" si="40"/>
        <v>50.370644468848411</v>
      </c>
      <c r="AO85" s="392">
        <f t="shared" si="54"/>
        <v>485.89615074664232</v>
      </c>
      <c r="AP85" s="388">
        <f>'A2'!AP85/'T2'!$B85*100</f>
        <v>817.70797190596204</v>
      </c>
      <c r="AQ85" s="388">
        <f>'A2'!AQ85/'T2'!$B85*100</f>
        <v>25.484649115345476</v>
      </c>
      <c r="AR85" s="389">
        <f>'A2'!AR85/'T2'!$B85*100</f>
        <v>322.20690169920022</v>
      </c>
      <c r="AS85" s="155">
        <f t="shared" si="55"/>
        <v>1165.3995227205078</v>
      </c>
      <c r="AT85" s="391">
        <f t="shared" si="43"/>
        <v>46541.631187426581</v>
      </c>
      <c r="AU85" s="389">
        <f t="shared" si="43"/>
        <v>3059.4473515175778</v>
      </c>
      <c r="AV85" s="389">
        <f t="shared" si="56"/>
        <v>31076.93244189904</v>
      </c>
      <c r="AW85" s="155">
        <f t="shared" si="57"/>
        <v>80678.010980843203</v>
      </c>
    </row>
    <row r="86" spans="1:49" s="3" customFormat="1" x14ac:dyDescent="0.25">
      <c r="A86" s="27">
        <f>'T1'!A86</f>
        <v>2008</v>
      </c>
      <c r="B86" s="75">
        <f>'A2'!B86/'T2'!$B86*100</f>
        <v>15787.326946188898</v>
      </c>
      <c r="C86" s="76">
        <f>'A2'!C86/'T2'!$B86*100</f>
        <v>0</v>
      </c>
      <c r="D86" s="76">
        <f>'A2'!D86/'T2'!$B86*100</f>
        <v>0</v>
      </c>
      <c r="E86" s="198">
        <f t="shared" si="45"/>
        <v>15787.326946188898</v>
      </c>
      <c r="F86" s="75">
        <f>'A2'!F86/'T2'!$B86*100</f>
        <v>5604.350920599094</v>
      </c>
      <c r="G86" s="76">
        <f>'A2'!G86/'T2'!$B86*100</f>
        <v>480.60930773546289</v>
      </c>
      <c r="H86" s="76">
        <f>'A2'!H86/'T2'!$B86*100</f>
        <v>5080.9987703257148</v>
      </c>
      <c r="I86" s="198">
        <f t="shared" si="46"/>
        <v>11165.958998660271</v>
      </c>
      <c r="J86" s="75">
        <f>'A2'!J86/'T2'!$B86*100</f>
        <v>10602.803691161213</v>
      </c>
      <c r="K86" s="76">
        <f>'A2'!K86/'T2'!$B86*100</f>
        <v>0</v>
      </c>
      <c r="L86" s="76">
        <f>'A2'!L86/'T2'!$B86*100</f>
        <v>19323.754233015803</v>
      </c>
      <c r="M86" s="198">
        <f t="shared" si="47"/>
        <v>29926.557924177017</v>
      </c>
      <c r="N86" s="75">
        <f>'A2'!N86/'T2'!$B86*100</f>
        <v>7605.7013311054407</v>
      </c>
      <c r="O86" s="76">
        <f>'A2'!O86/'T2'!$B86*100</f>
        <v>752.30575323057531</v>
      </c>
      <c r="P86" s="76">
        <f>'A2'!P86/'T2'!$B86*100</f>
        <v>2697.7272431342672</v>
      </c>
      <c r="Q86" s="198">
        <f t="shared" si="48"/>
        <v>11055.734327470283</v>
      </c>
      <c r="R86" s="75">
        <f>'A2'!R86/'T2'!$B86*100</f>
        <v>3812.7143043881283</v>
      </c>
      <c r="S86" s="76">
        <f>'A2'!S86/'T2'!$B86*100</f>
        <v>1218.8658329047666</v>
      </c>
      <c r="T86" s="76">
        <f>'A2'!T86/'T2'!$B86*100</f>
        <v>908.48746738977741</v>
      </c>
      <c r="U86" s="198">
        <f t="shared" si="49"/>
        <v>5940.067604682672</v>
      </c>
      <c r="V86" s="75">
        <f>'A2'!V86/'T2'!$B86*100</f>
        <v>1099.1661620827281</v>
      </c>
      <c r="W86" s="76">
        <f>'A2'!W86/'T2'!$B86*100</f>
        <v>80.597624327265365</v>
      </c>
      <c r="X86" s="76">
        <f>'A2'!X86/'T2'!$B86*100</f>
        <v>4088.33189393047</v>
      </c>
      <c r="Y86" s="198">
        <f t="shared" si="50"/>
        <v>5268.0956803404633</v>
      </c>
      <c r="Z86" s="200">
        <f t="shared" si="36"/>
        <v>44512.063355525504</v>
      </c>
      <c r="AA86" s="187">
        <f t="shared" si="51"/>
        <v>2532.3785181980702</v>
      </c>
      <c r="AB86" s="203">
        <f t="shared" si="51"/>
        <v>32099.299607796031</v>
      </c>
      <c r="AC86" s="193">
        <f t="shared" si="58"/>
        <v>79143.74148151961</v>
      </c>
      <c r="AD86" s="386">
        <f>'A2'!AD86/'T2'!$B86*100</f>
        <v>306.94808567141621</v>
      </c>
      <c r="AE86" s="393">
        <f>'A2'!AE86/'T2'!$B86*100</f>
        <v>28.776383031695268</v>
      </c>
      <c r="AF86" s="78">
        <f>'A2'!AF86/'T2'!$B86*100</f>
        <v>306.94808567141621</v>
      </c>
      <c r="AG86" s="392">
        <f t="shared" si="52"/>
        <v>642.67255437452764</v>
      </c>
      <c r="AH86" s="386">
        <f>'A2'!AH86/'T2'!$B86*100</f>
        <v>112.3972150016441</v>
      </c>
      <c r="AI86" s="393">
        <f>'A2'!AI86/'T2'!$B86*100</f>
        <v>0</v>
      </c>
      <c r="AJ86" s="78">
        <f>'A2'!AJ86/'T2'!$B86*100</f>
        <v>0</v>
      </c>
      <c r="AK86" s="392">
        <f t="shared" si="53"/>
        <v>112.3972150016441</v>
      </c>
      <c r="AL86" s="386">
        <f t="shared" si="40"/>
        <v>486.929588995534</v>
      </c>
      <c r="AM86" s="78">
        <f t="shared" si="40"/>
        <v>0</v>
      </c>
      <c r="AN86" s="78">
        <f t="shared" si="40"/>
        <v>50.312069011067081</v>
      </c>
      <c r="AO86" s="392">
        <f t="shared" si="54"/>
        <v>537.24165800660103</v>
      </c>
      <c r="AP86" s="388">
        <f>'A2'!AP86/'T2'!$B86*100</f>
        <v>906.27488966859437</v>
      </c>
      <c r="AQ86" s="388">
        <f>'A2'!AQ86/'T2'!$B86*100</f>
        <v>28.776383031695268</v>
      </c>
      <c r="AR86" s="389">
        <f>'A2'!AR86/'T2'!$B86*100</f>
        <v>357.26015468248329</v>
      </c>
      <c r="AS86" s="155">
        <f t="shared" si="55"/>
        <v>1292.3114273827728</v>
      </c>
      <c r="AT86" s="391">
        <f t="shared" si="43"/>
        <v>45418.3382451941</v>
      </c>
      <c r="AU86" s="389">
        <f t="shared" si="43"/>
        <v>2561.1549012297655</v>
      </c>
      <c r="AV86" s="389">
        <f t="shared" si="56"/>
        <v>32456.559762478515</v>
      </c>
      <c r="AW86" s="155">
        <f t="shared" si="57"/>
        <v>80436.052908902377</v>
      </c>
    </row>
    <row r="87" spans="1:49" s="3" customFormat="1" x14ac:dyDescent="0.25">
      <c r="A87" s="27">
        <f>'T1'!A87</f>
        <v>2009</v>
      </c>
      <c r="B87" s="75">
        <f>'A2'!B87/'T2'!$B87*100</f>
        <v>17155.500359450689</v>
      </c>
      <c r="C87" s="76">
        <f>'A2'!C87/'T2'!$B87*100</f>
        <v>0</v>
      </c>
      <c r="D87" s="76">
        <f>'A2'!D87/'T2'!$B87*100</f>
        <v>0</v>
      </c>
      <c r="E87" s="198">
        <f t="shared" si="45"/>
        <v>17155.500359450689</v>
      </c>
      <c r="F87" s="75">
        <f>'A2'!F87/'T2'!$B87*100</f>
        <v>5248.160238781431</v>
      </c>
      <c r="G87" s="76">
        <f>'A2'!G87/'T2'!$B87*100</f>
        <v>448.49902768609365</v>
      </c>
      <c r="H87" s="76">
        <f>'A2'!H87/'T2'!$B87*100</f>
        <v>4685.180145026502</v>
      </c>
      <c r="I87" s="198">
        <f t="shared" si="46"/>
        <v>10381.839411494027</v>
      </c>
      <c r="J87" s="75">
        <f>'A2'!J87/'T2'!$B87*100</f>
        <v>8515.832494265047</v>
      </c>
      <c r="K87" s="76">
        <f>'A2'!K87/'T2'!$B87*100</f>
        <v>0</v>
      </c>
      <c r="L87" s="76">
        <f>'A2'!L87/'T2'!$B87*100</f>
        <v>15638.145544198742</v>
      </c>
      <c r="M87" s="198">
        <f t="shared" si="47"/>
        <v>24153.978038463789</v>
      </c>
      <c r="N87" s="75">
        <f>'A2'!N87/'T2'!$B87*100</f>
        <v>7214.9080778417474</v>
      </c>
      <c r="O87" s="76">
        <f>'A2'!O87/'T2'!$B87*100</f>
        <v>657.78774836298362</v>
      </c>
      <c r="P87" s="76">
        <f>'A2'!P87/'T2'!$B87*100</f>
        <v>4357.586166052798</v>
      </c>
      <c r="Q87" s="198">
        <f t="shared" si="48"/>
        <v>12230.281992257529</v>
      </c>
      <c r="R87" s="75">
        <f>'A2'!R87/'T2'!$B87*100</f>
        <v>2245.7031013086016</v>
      </c>
      <c r="S87" s="76">
        <f>'A2'!S87/'T2'!$B87*100</f>
        <v>512.84482917544267</v>
      </c>
      <c r="T87" s="76">
        <f>'A2'!T87/'T2'!$B87*100</f>
        <v>509.73982139750262</v>
      </c>
      <c r="U87" s="198">
        <f t="shared" si="49"/>
        <v>3268.2877518815467</v>
      </c>
      <c r="V87" s="75">
        <f>'A2'!V87/'T2'!$B87*100</f>
        <v>1142.8852013819042</v>
      </c>
      <c r="W87" s="76">
        <f>'A2'!W87/'T2'!$B87*100</f>
        <v>96.36851048125331</v>
      </c>
      <c r="X87" s="76">
        <f>'A2'!X87/'T2'!$B87*100</f>
        <v>4436.8133513168223</v>
      </c>
      <c r="Y87" s="198">
        <f t="shared" si="50"/>
        <v>5676.0670631799794</v>
      </c>
      <c r="Z87" s="200">
        <f t="shared" si="36"/>
        <v>41522.989473029418</v>
      </c>
      <c r="AA87" s="187">
        <f t="shared" si="51"/>
        <v>1715.5001157057729</v>
      </c>
      <c r="AB87" s="203">
        <f t="shared" si="51"/>
        <v>29627.465027992366</v>
      </c>
      <c r="AC87" s="193">
        <f t="shared" si="58"/>
        <v>72865.954616727555</v>
      </c>
      <c r="AD87" s="386">
        <f>'A2'!AD87/'T2'!$B87*100</f>
        <v>273.44103105718409</v>
      </c>
      <c r="AE87" s="393">
        <f>'A2'!AE87/'T2'!$B87*100</f>
        <v>25.635096661611005</v>
      </c>
      <c r="AF87" s="78">
        <f>'A2'!AF87/'T2'!$B87*100</f>
        <v>273.44103105718409</v>
      </c>
      <c r="AG87" s="392">
        <f t="shared" si="52"/>
        <v>572.51715877597917</v>
      </c>
      <c r="AH87" s="386">
        <f>'A2'!AH87/'T2'!$B87*100</f>
        <v>139.2375069713504</v>
      </c>
      <c r="AI87" s="393">
        <f>'A2'!AI87/'T2'!$B87*100</f>
        <v>0</v>
      </c>
      <c r="AJ87" s="78">
        <f>'A2'!AJ87/'T2'!$B87*100</f>
        <v>0</v>
      </c>
      <c r="AK87" s="392">
        <f t="shared" si="53"/>
        <v>139.2375069713504</v>
      </c>
      <c r="AL87" s="386">
        <f t="shared" si="40"/>
        <v>443.78134209162079</v>
      </c>
      <c r="AM87" s="78">
        <f t="shared" si="40"/>
        <v>0</v>
      </c>
      <c r="AN87" s="78">
        <f t="shared" si="40"/>
        <v>49.421853086748797</v>
      </c>
      <c r="AO87" s="392">
        <f t="shared" si="54"/>
        <v>493.20319517836958</v>
      </c>
      <c r="AP87" s="388">
        <f>'A2'!AP87/'T2'!$B87*100</f>
        <v>856.45988012015528</v>
      </c>
      <c r="AQ87" s="388">
        <f>'A2'!AQ87/'T2'!$B87*100</f>
        <v>25.635096661611005</v>
      </c>
      <c r="AR87" s="389">
        <f>'A2'!AR87/'T2'!$B87*100</f>
        <v>322.86288414393289</v>
      </c>
      <c r="AS87" s="155">
        <f t="shared" si="55"/>
        <v>1204.9578609256992</v>
      </c>
      <c r="AT87" s="391">
        <f t="shared" si="43"/>
        <v>42379.449353149575</v>
      </c>
      <c r="AU87" s="389">
        <f t="shared" si="43"/>
        <v>1741.1352123673839</v>
      </c>
      <c r="AV87" s="389">
        <f t="shared" si="56"/>
        <v>29950.327912136298</v>
      </c>
      <c r="AW87" s="155">
        <f t="shared" si="57"/>
        <v>74070.912477653255</v>
      </c>
    </row>
    <row r="88" spans="1:49" s="3" customFormat="1" x14ac:dyDescent="0.25">
      <c r="A88" s="27">
        <f>'T1'!A88</f>
        <v>2010</v>
      </c>
      <c r="B88" s="75">
        <f>'A2'!B88/'T2'!$B88*100</f>
        <v>19210.285099489109</v>
      </c>
      <c r="C88" s="76">
        <f>'A2'!C88/'T2'!$B88*100</f>
        <v>0</v>
      </c>
      <c r="D88" s="76">
        <f>'A2'!D88/'T2'!$B88*100</f>
        <v>0</v>
      </c>
      <c r="E88" s="198">
        <f t="shared" si="45"/>
        <v>19210.285099489109</v>
      </c>
      <c r="F88" s="75">
        <f>'A2'!F88/'T2'!$B88*100</f>
        <v>5793.6704484618149</v>
      </c>
      <c r="G88" s="76">
        <f>'A2'!G88/'T2'!$B88*100</f>
        <v>433.08311860715838</v>
      </c>
      <c r="H88" s="76">
        <f>'A2'!H88/'T2'!$B88*100</f>
        <v>4626.7760861622364</v>
      </c>
      <c r="I88" s="198">
        <f t="shared" si="46"/>
        <v>10853.52965323121</v>
      </c>
      <c r="J88" s="75">
        <f>'A2'!J88/'T2'!$B88*100</f>
        <v>8261.9354222829879</v>
      </c>
      <c r="K88" s="76">
        <f>'A2'!K88/'T2'!$B88*100</f>
        <v>970.5599306226311</v>
      </c>
      <c r="L88" s="76">
        <f>'A2'!L88/'T2'!$B88*100</f>
        <v>16274.751485428978</v>
      </c>
      <c r="M88" s="198">
        <f t="shared" si="47"/>
        <v>25507.246838334599</v>
      </c>
      <c r="N88" s="75">
        <f>'A2'!N88/'T2'!$B88*100</f>
        <v>6147.1896228904861</v>
      </c>
      <c r="O88" s="76">
        <f>'A2'!O88/'T2'!$B88*100</f>
        <v>635.04591847612528</v>
      </c>
      <c r="P88" s="76">
        <f>'A2'!P88/'T2'!$B88*100</f>
        <v>3656.5412166831302</v>
      </c>
      <c r="Q88" s="198">
        <f t="shared" si="48"/>
        <v>10438.776758049742</v>
      </c>
      <c r="R88" s="75">
        <f>'A2'!R88/'T2'!$B88*100</f>
        <v>1908.0809600121577</v>
      </c>
      <c r="S88" s="76">
        <f>'A2'!S88/'T2'!$B88*100</f>
        <v>316.44558314614932</v>
      </c>
      <c r="T88" s="76">
        <f>'A2'!T88/'T2'!$B88*100</f>
        <v>414.7449245149237</v>
      </c>
      <c r="U88" s="198">
        <f t="shared" si="49"/>
        <v>2639.2714676732307</v>
      </c>
      <c r="V88" s="75">
        <f>'A2'!V88/'T2'!$B88*100</f>
        <v>1127.1958738718295</v>
      </c>
      <c r="W88" s="76">
        <f>'A2'!W88/'T2'!$B88*100</f>
        <v>135.57002902081342</v>
      </c>
      <c r="X88" s="76">
        <f>'A2'!X88/'T2'!$B88*100</f>
        <v>4404.3774457542704</v>
      </c>
      <c r="Y88" s="198">
        <f t="shared" si="50"/>
        <v>5667.1433486469132</v>
      </c>
      <c r="Z88" s="200">
        <f t="shared" si="36"/>
        <v>42448.357427008385</v>
      </c>
      <c r="AA88" s="187">
        <f t="shared" si="51"/>
        <v>2490.7045798728773</v>
      </c>
      <c r="AB88" s="203">
        <f t="shared" si="51"/>
        <v>29377.191158543541</v>
      </c>
      <c r="AC88" s="193">
        <f t="shared" si="58"/>
        <v>74316.253165424801</v>
      </c>
      <c r="AD88" s="386">
        <f>'A2'!AD88/'T2'!$B88*100</f>
        <v>272.70822847861712</v>
      </c>
      <c r="AE88" s="393">
        <f>'A2'!AE88/'T2'!$B88*100</f>
        <v>23.15447222931655</v>
      </c>
      <c r="AF88" s="78">
        <f>'A2'!AF88/'T2'!$B88*100</f>
        <v>246.98103711270986</v>
      </c>
      <c r="AG88" s="392">
        <f t="shared" si="52"/>
        <v>542.84373782064347</v>
      </c>
      <c r="AH88" s="386">
        <f>'A2'!AH88/'T2'!$B88*100</f>
        <v>146.59552050116594</v>
      </c>
      <c r="AI88" s="393">
        <f>'A2'!AI88/'T2'!$B88*100</f>
        <v>0</v>
      </c>
      <c r="AJ88" s="78">
        <f>'A2'!AJ88/'T2'!$B88*100</f>
        <v>0</v>
      </c>
      <c r="AK88" s="392">
        <f t="shared" si="53"/>
        <v>146.59552050116594</v>
      </c>
      <c r="AL88" s="386">
        <f t="shared" si="40"/>
        <v>469.94422780856047</v>
      </c>
      <c r="AM88" s="78">
        <f t="shared" si="40"/>
        <v>9.0908853322217205</v>
      </c>
      <c r="AN88" s="78">
        <f t="shared" si="40"/>
        <v>55.94484215014964</v>
      </c>
      <c r="AO88" s="392">
        <f t="shared" si="54"/>
        <v>534.9799552909318</v>
      </c>
      <c r="AP88" s="388">
        <f>'A2'!AP88/'T2'!$B88*100</f>
        <v>889.24797678834352</v>
      </c>
      <c r="AQ88" s="388">
        <f>'A2'!AQ88/'T2'!$B88*100</f>
        <v>32.24535756153827</v>
      </c>
      <c r="AR88" s="389">
        <f>'A2'!AR88/'T2'!$B88*100</f>
        <v>302.9258792628595</v>
      </c>
      <c r="AS88" s="155">
        <f t="shared" si="55"/>
        <v>1224.4192136127413</v>
      </c>
      <c r="AT88" s="391">
        <f t="shared" si="43"/>
        <v>43337.605403796726</v>
      </c>
      <c r="AU88" s="389">
        <f t="shared" si="43"/>
        <v>2522.9499374344155</v>
      </c>
      <c r="AV88" s="389">
        <f t="shared" si="56"/>
        <v>29680.117037806402</v>
      </c>
      <c r="AW88" s="155">
        <f t="shared" si="57"/>
        <v>75540.67237903754</v>
      </c>
    </row>
    <row r="89" spans="1:49" s="3" customFormat="1" x14ac:dyDescent="0.25">
      <c r="A89" s="27">
        <f>'T1'!A89</f>
        <v>2011</v>
      </c>
      <c r="B89" s="75">
        <f>'A2'!B89/'T2'!$B89*100</f>
        <v>19727.759181581456</v>
      </c>
      <c r="C89" s="76">
        <f>'A2'!C89/'T2'!$B89*100</f>
        <v>0</v>
      </c>
      <c r="D89" s="76">
        <f>'A2'!D89/'T2'!$B89*100</f>
        <v>0</v>
      </c>
      <c r="E89" s="198">
        <f t="shared" si="45"/>
        <v>19727.759181581456</v>
      </c>
      <c r="F89" s="75">
        <f>'A2'!F89/'T2'!$B89*100</f>
        <v>6296.1783577839551</v>
      </c>
      <c r="G89" s="76">
        <f>'A2'!G89/'T2'!$B89*100</f>
        <v>474.98677145257739</v>
      </c>
      <c r="H89" s="76">
        <f>'A2'!H89/'T2'!$B89*100</f>
        <v>4991.8753848654587</v>
      </c>
      <c r="I89" s="198">
        <f t="shared" si="46"/>
        <v>11763.040514101991</v>
      </c>
      <c r="J89" s="75">
        <f>'A2'!J89/'T2'!$B89*100</f>
        <v>9066.5737737438867</v>
      </c>
      <c r="K89" s="76">
        <f>'A2'!K89/'T2'!$B89*100</f>
        <v>844.16727441101841</v>
      </c>
      <c r="L89" s="76">
        <f>'A2'!L89/'T2'!$B89*100</f>
        <v>18058.09585727454</v>
      </c>
      <c r="M89" s="198">
        <f t="shared" si="47"/>
        <v>27968.836905429445</v>
      </c>
      <c r="N89" s="75">
        <f>'A2'!N89/'T2'!$B89*100</f>
        <v>7194.5057616947706</v>
      </c>
      <c r="O89" s="76">
        <f>'A2'!O89/'T2'!$B89*100</f>
        <v>706.5623568152522</v>
      </c>
      <c r="P89" s="76">
        <f>'A2'!P89/'T2'!$B89*100</f>
        <v>3471.820798247134</v>
      </c>
      <c r="Q89" s="198">
        <f t="shared" si="48"/>
        <v>11372.888916757158</v>
      </c>
      <c r="R89" s="75">
        <f>'A2'!R89/'T2'!$B89*100</f>
        <v>2194.6260167582304</v>
      </c>
      <c r="S89" s="76">
        <f>'A2'!S89/'T2'!$B89*100</f>
        <v>484.56680405246584</v>
      </c>
      <c r="T89" s="76">
        <f>'A2'!T89/'T2'!$B89*100</f>
        <v>468.84814662026474</v>
      </c>
      <c r="U89" s="198">
        <f t="shared" si="49"/>
        <v>3148.0409674309612</v>
      </c>
      <c r="V89" s="75">
        <f>'A2'!V89/'T2'!$B89*100</f>
        <v>1146.4865404722566</v>
      </c>
      <c r="W89" s="76">
        <f>'A2'!W89/'T2'!$B89*100</f>
        <v>191.14324292741705</v>
      </c>
      <c r="X89" s="76">
        <f>'A2'!X89/'T2'!$B89*100</f>
        <v>4877.9632984597565</v>
      </c>
      <c r="Y89" s="198">
        <f t="shared" si="50"/>
        <v>6215.5930818594297</v>
      </c>
      <c r="Z89" s="200">
        <f t="shared" si="36"/>
        <v>45626.129632034557</v>
      </c>
      <c r="AA89" s="187">
        <f t="shared" si="51"/>
        <v>2701.4264496587307</v>
      </c>
      <c r="AB89" s="203">
        <f t="shared" si="51"/>
        <v>31868.603485467152</v>
      </c>
      <c r="AC89" s="193">
        <f t="shared" si="58"/>
        <v>80196.159567160445</v>
      </c>
      <c r="AD89" s="386">
        <f>'A2'!AD89/'T2'!$B89*100</f>
        <v>308.46633086015402</v>
      </c>
      <c r="AE89" s="393">
        <f>'A2'!AE89/'T2'!$B89*100</f>
        <v>25.705527571679504</v>
      </c>
      <c r="AF89" s="78">
        <f>'A2'!AF89/'T2'!$B89*100</f>
        <v>274.19229409791473</v>
      </c>
      <c r="AG89" s="392">
        <f t="shared" si="52"/>
        <v>608.36415252974825</v>
      </c>
      <c r="AH89" s="386">
        <f>'A2'!AH89/'T2'!$B89*100</f>
        <v>140.56834674409347</v>
      </c>
      <c r="AI89" s="393">
        <f>'A2'!AI89/'T2'!$B89*100</f>
        <v>0</v>
      </c>
      <c r="AJ89" s="78">
        <f>'A2'!AJ89/'T2'!$B89*100</f>
        <v>0</v>
      </c>
      <c r="AK89" s="392">
        <f t="shared" si="53"/>
        <v>140.56834674409347</v>
      </c>
      <c r="AL89" s="386">
        <f t="shared" si="40"/>
        <v>533.01481593335529</v>
      </c>
      <c r="AM89" s="78">
        <f t="shared" si="40"/>
        <v>10.933165614687411</v>
      </c>
      <c r="AN89" s="78">
        <f t="shared" si="40"/>
        <v>56.691867482531052</v>
      </c>
      <c r="AO89" s="392">
        <f t="shared" si="54"/>
        <v>600.63984903057371</v>
      </c>
      <c r="AP89" s="388">
        <f>'A2'!AP89/'T2'!$B89*100</f>
        <v>982.04949353760276</v>
      </c>
      <c r="AQ89" s="388">
        <f>'A2'!AQ89/'T2'!$B89*100</f>
        <v>36.638693186366915</v>
      </c>
      <c r="AR89" s="389">
        <f>'A2'!AR89/'T2'!$B89*100</f>
        <v>330.88416158044578</v>
      </c>
      <c r="AS89" s="155">
        <f t="shared" si="55"/>
        <v>1349.5723483044155</v>
      </c>
      <c r="AT89" s="391">
        <f t="shared" si="43"/>
        <v>46608.179125572162</v>
      </c>
      <c r="AU89" s="389">
        <f t="shared" si="43"/>
        <v>2738.0651428450974</v>
      </c>
      <c r="AV89" s="389">
        <f t="shared" si="56"/>
        <v>32199.487647047597</v>
      </c>
      <c r="AW89" s="155">
        <f t="shared" si="57"/>
        <v>81545.731915464858</v>
      </c>
    </row>
    <row r="90" spans="1:49" s="3" customFormat="1" x14ac:dyDescent="0.25">
      <c r="A90" s="27">
        <f>'T1'!A90</f>
        <v>2012</v>
      </c>
      <c r="B90" s="75">
        <f>'A2'!B90/'T2'!$B90*100</f>
        <v>20550.322304975693</v>
      </c>
      <c r="C90" s="76">
        <f>'A2'!C90/'T2'!$B90*100</f>
        <v>0</v>
      </c>
      <c r="D90" s="76">
        <f>'A2'!D90/'T2'!$B90*100</f>
        <v>0</v>
      </c>
      <c r="E90" s="198">
        <f t="shared" si="45"/>
        <v>20550.322304975693</v>
      </c>
      <c r="F90" s="75">
        <f>'A2'!F90/'T2'!$B90*100</f>
        <v>6356.3629762285718</v>
      </c>
      <c r="G90" s="76">
        <f>'A2'!G90/'T2'!$B90*100</f>
        <v>475.022982037308</v>
      </c>
      <c r="H90" s="76">
        <f>'A2'!H90/'T2'!$B90*100</f>
        <v>5028.0369371495626</v>
      </c>
      <c r="I90" s="198">
        <f t="shared" si="46"/>
        <v>11859.422895415442</v>
      </c>
      <c r="J90" s="75">
        <f>'A2'!J90/'T2'!$B90*100</f>
        <v>9233.1285274060447</v>
      </c>
      <c r="K90" s="76">
        <f>'A2'!K90/'T2'!$B90*100</f>
        <v>832.50749459221004</v>
      </c>
      <c r="L90" s="76">
        <f>'A2'!L90/'T2'!$B90*100</f>
        <v>17566.183396520602</v>
      </c>
      <c r="M90" s="198">
        <f t="shared" si="47"/>
        <v>27631.819418518855</v>
      </c>
      <c r="N90" s="75">
        <f>'A2'!N90/'T2'!$B90*100</f>
        <v>6819.970658862364</v>
      </c>
      <c r="O90" s="76">
        <f>'A2'!O90/'T2'!$B90*100</f>
        <v>711.4474498089329</v>
      </c>
      <c r="P90" s="76">
        <f>'A2'!P90/'T2'!$B90*100</f>
        <v>2828.6225581327008</v>
      </c>
      <c r="Q90" s="198">
        <f t="shared" si="48"/>
        <v>10360.040666803998</v>
      </c>
      <c r="R90" s="75">
        <f>'A2'!R90/'T2'!$B90*100</f>
        <v>2456.0861973220694</v>
      </c>
      <c r="S90" s="76">
        <f>'A2'!S90/'T2'!$B90*100</f>
        <v>622.74871408494005</v>
      </c>
      <c r="T90" s="76">
        <f>'A2'!T90/'T2'!$B90*100</f>
        <v>563.30759852529684</v>
      </c>
      <c r="U90" s="198">
        <f t="shared" si="49"/>
        <v>3642.1425099323064</v>
      </c>
      <c r="V90" s="75">
        <f>'A2'!V90/'T2'!$B90*100</f>
        <v>1074.9055690450109</v>
      </c>
      <c r="W90" s="76">
        <f>'A2'!W90/'T2'!$B90*100</f>
        <v>189.63123467733107</v>
      </c>
      <c r="X90" s="76">
        <f>'A2'!X90/'T2'!$B90*100</f>
        <v>4608.2225204284296</v>
      </c>
      <c r="Y90" s="198">
        <f t="shared" si="50"/>
        <v>5872.7593241507711</v>
      </c>
      <c r="Z90" s="200">
        <f t="shared" si="36"/>
        <v>46490.776233839752</v>
      </c>
      <c r="AA90" s="187">
        <f t="shared" si="51"/>
        <v>2831.3578752007224</v>
      </c>
      <c r="AB90" s="203">
        <f t="shared" si="51"/>
        <v>30594.373010756593</v>
      </c>
      <c r="AC90" s="193">
        <f t="shared" si="58"/>
        <v>79916.507119797068</v>
      </c>
      <c r="AD90" s="386">
        <f>'A2'!AD90/'T2'!$B90*100</f>
        <v>362.56330052281868</v>
      </c>
      <c r="AE90" s="393">
        <f>'A2'!AE90/'T2'!$B90*100</f>
        <v>30.213608376901558</v>
      </c>
      <c r="AF90" s="78">
        <f>'A2'!AF90/'T2'!$B90*100</f>
        <v>322.27848935361664</v>
      </c>
      <c r="AG90" s="392">
        <f t="shared" si="52"/>
        <v>715.05539825333688</v>
      </c>
      <c r="AH90" s="386">
        <f>'A2'!AH90/'T2'!$B90*100</f>
        <v>141.76017416766013</v>
      </c>
      <c r="AI90" s="393">
        <f>'A2'!AI90/'T2'!$B90*100</f>
        <v>0</v>
      </c>
      <c r="AJ90" s="78">
        <f>'A2'!AJ90/'T2'!$B90*100</f>
        <v>0</v>
      </c>
      <c r="AK90" s="392">
        <f t="shared" si="53"/>
        <v>141.76017416766013</v>
      </c>
      <c r="AL90" s="386">
        <f t="shared" si="40"/>
        <v>583.98448133308784</v>
      </c>
      <c r="AM90" s="78">
        <f t="shared" si="40"/>
        <v>11.93511936657956</v>
      </c>
      <c r="AN90" s="78">
        <f t="shared" si="40"/>
        <v>243.94204568488823</v>
      </c>
      <c r="AO90" s="392">
        <f t="shared" si="54"/>
        <v>839.86164638455557</v>
      </c>
      <c r="AP90" s="388">
        <f>'A2'!AP90/'T2'!$B90*100</f>
        <v>1088.3079560235667</v>
      </c>
      <c r="AQ90" s="388">
        <f>'A2'!AQ90/'T2'!$B90*100</f>
        <v>42.148727743481118</v>
      </c>
      <c r="AR90" s="389">
        <f>'A2'!AR90/'T2'!$B90*100</f>
        <v>566.22053503850486</v>
      </c>
      <c r="AS90" s="155">
        <f t="shared" si="55"/>
        <v>1696.6772188055525</v>
      </c>
      <c r="AT90" s="391">
        <f t="shared" si="43"/>
        <v>47579.084189863315</v>
      </c>
      <c r="AU90" s="389">
        <f t="shared" si="43"/>
        <v>2873.5066029442037</v>
      </c>
      <c r="AV90" s="389">
        <f t="shared" si="56"/>
        <v>31160.593545795098</v>
      </c>
      <c r="AW90" s="155">
        <f t="shared" si="57"/>
        <v>81613.184338602616</v>
      </c>
    </row>
    <row r="91" spans="1:49" s="3" customFormat="1" x14ac:dyDescent="0.25">
      <c r="A91" s="27">
        <f>'T1'!A91</f>
        <v>2013</v>
      </c>
      <c r="B91" s="75">
        <f>'A2'!B91/'T2'!$B91*100</f>
        <v>20908.402636720548</v>
      </c>
      <c r="C91" s="76">
        <f>'A2'!C91/'T2'!$B91*100</f>
        <v>0</v>
      </c>
      <c r="D91" s="76">
        <f>'A2'!D91/'T2'!$B91*100</f>
        <v>0</v>
      </c>
      <c r="E91" s="198">
        <f t="shared" si="45"/>
        <v>20908.402636720548</v>
      </c>
      <c r="F91" s="75">
        <f>'A2'!F91/'T2'!$B91*100</f>
        <v>6546.2936632820247</v>
      </c>
      <c r="G91" s="76">
        <f>'A2'!G91/'T2'!$B91*100</f>
        <v>486.68966476908963</v>
      </c>
      <c r="H91" s="76">
        <f>'A2'!H91/'T2'!$B91*100</f>
        <v>5057.4574370791561</v>
      </c>
      <c r="I91" s="198">
        <f t="shared" si="46"/>
        <v>12090.44076513027</v>
      </c>
      <c r="J91" s="75">
        <f>'A2'!J91/'T2'!$B91*100</f>
        <v>10360.847464062233</v>
      </c>
      <c r="K91" s="76">
        <f>'A2'!K91/'T2'!$B91*100</f>
        <v>705.43057172495799</v>
      </c>
      <c r="L91" s="76">
        <f>'A2'!L91/'T2'!$B91*100</f>
        <v>19470.780154233482</v>
      </c>
      <c r="M91" s="198">
        <f t="shared" si="47"/>
        <v>30537.058190020674</v>
      </c>
      <c r="N91" s="75">
        <f>'A2'!N91/'T2'!$B91*100</f>
        <v>7482.0346205985925</v>
      </c>
      <c r="O91" s="76">
        <f>'A2'!O91/'T2'!$B91*100</f>
        <v>774.5678539347648</v>
      </c>
      <c r="P91" s="76">
        <f>'A2'!P91/'T2'!$B91*100</f>
        <v>3160.2917694487351</v>
      </c>
      <c r="Q91" s="198">
        <f t="shared" si="48"/>
        <v>11416.894243982093</v>
      </c>
      <c r="R91" s="75">
        <f>'A2'!R91/'T2'!$B91*100</f>
        <v>2879.0952850693438</v>
      </c>
      <c r="S91" s="76">
        <f>'A2'!S91/'T2'!$B91*100</f>
        <v>792.14120516830894</v>
      </c>
      <c r="T91" s="76">
        <f>'A2'!T91/'T2'!$B91*100</f>
        <v>666.25860294508936</v>
      </c>
      <c r="U91" s="198">
        <f t="shared" si="49"/>
        <v>4337.4950931827425</v>
      </c>
      <c r="V91" s="75">
        <f>'A2'!V91/'T2'!$B91*100</f>
        <v>1042.6590300071132</v>
      </c>
      <c r="W91" s="76">
        <f>'A2'!W91/'T2'!$B91*100</f>
        <v>201.31881062433243</v>
      </c>
      <c r="X91" s="76">
        <f>'A2'!X91/'T2'!$B91*100</f>
        <v>4460.9421757214823</v>
      </c>
      <c r="Y91" s="198">
        <f t="shared" si="50"/>
        <v>5704.9200163529276</v>
      </c>
      <c r="Z91" s="200">
        <f t="shared" si="36"/>
        <v>49219.332699739847</v>
      </c>
      <c r="AA91" s="187">
        <f t="shared" si="51"/>
        <v>2960.1481062214539</v>
      </c>
      <c r="AB91" s="203">
        <f t="shared" si="51"/>
        <v>32815.730139427942</v>
      </c>
      <c r="AC91" s="193">
        <f t="shared" si="58"/>
        <v>84995.210945389234</v>
      </c>
      <c r="AD91" s="386">
        <f>'A2'!AD91/'T2'!$B91*100</f>
        <v>359.21306417294954</v>
      </c>
      <c r="AE91" s="393">
        <f>'A2'!AE91/'T2'!$B91*100</f>
        <v>29.934422014412455</v>
      </c>
      <c r="AF91" s="78">
        <f>'A2'!AF91/'T2'!$B91*100</f>
        <v>319.3005014870663</v>
      </c>
      <c r="AG91" s="392">
        <f t="shared" si="52"/>
        <v>708.4479876744283</v>
      </c>
      <c r="AH91" s="386">
        <f>'A2'!AH91/'T2'!$B91*100</f>
        <v>143.47130909189084</v>
      </c>
      <c r="AI91" s="393">
        <f>'A2'!AI91/'T2'!$B91*100</f>
        <v>0</v>
      </c>
      <c r="AJ91" s="78">
        <f>'A2'!AJ91/'T2'!$B91*100</f>
        <v>0</v>
      </c>
      <c r="AK91" s="392">
        <f t="shared" si="53"/>
        <v>143.47130909189084</v>
      </c>
      <c r="AL91" s="386">
        <f t="shared" si="40"/>
        <v>596.39515738094428</v>
      </c>
      <c r="AM91" s="78">
        <f t="shared" si="40"/>
        <v>12.442415580992943</v>
      </c>
      <c r="AN91" s="78">
        <f t="shared" si="40"/>
        <v>4274.3813567683064</v>
      </c>
      <c r="AO91" s="392">
        <f t="shared" si="54"/>
        <v>4883.2189297302439</v>
      </c>
      <c r="AP91" s="388">
        <f>'A2'!AP91/'T2'!$B91*100</f>
        <v>1099.0795306457846</v>
      </c>
      <c r="AQ91" s="388">
        <f>'A2'!AQ91/'T2'!$B91*100</f>
        <v>42.376837595405398</v>
      </c>
      <c r="AR91" s="389">
        <f>'A2'!AR91/'T2'!$B91*100</f>
        <v>4593.6818582553724</v>
      </c>
      <c r="AS91" s="155">
        <f t="shared" si="55"/>
        <v>5735.1382264965623</v>
      </c>
      <c r="AT91" s="391">
        <f t="shared" si="43"/>
        <v>50318.412230385635</v>
      </c>
      <c r="AU91" s="389">
        <f t="shared" si="43"/>
        <v>3002.5249438168594</v>
      </c>
      <c r="AV91" s="389">
        <f t="shared" si="56"/>
        <v>37409.411997683317</v>
      </c>
      <c r="AW91" s="155">
        <f t="shared" si="57"/>
        <v>90730.349171885813</v>
      </c>
    </row>
    <row r="92" spans="1:49" s="3" customFormat="1" x14ac:dyDescent="0.25">
      <c r="A92" s="27">
        <f>'T1'!A92</f>
        <v>2014</v>
      </c>
      <c r="B92" s="75">
        <f>'A2'!B92/'T2'!$B92*100</f>
        <v>21635.262012617917</v>
      </c>
      <c r="C92" s="76">
        <f>'A2'!C92/'T2'!$B92*100</f>
        <v>0</v>
      </c>
      <c r="D92" s="76">
        <f>'A2'!D92/'T2'!$B92*100</f>
        <v>0</v>
      </c>
      <c r="E92" s="198">
        <f t="shared" si="45"/>
        <v>21635.262012617917</v>
      </c>
      <c r="F92" s="75">
        <f>'A2'!F92/'T2'!$B92*100</f>
        <v>6738.1416770253682</v>
      </c>
      <c r="G92" s="76">
        <f>'A2'!G92/'T2'!$B92*100</f>
        <v>524.46683277677948</v>
      </c>
      <c r="H92" s="76">
        <f>'A2'!H92/'T2'!$B92*100</f>
        <v>5392.0491602809125</v>
      </c>
      <c r="I92" s="198">
        <f t="shared" si="46"/>
        <v>12654.657670083059</v>
      </c>
      <c r="J92" s="75">
        <f>'A2'!J92/'T2'!$B92*100</f>
        <v>10451.448507681689</v>
      </c>
      <c r="K92" s="76">
        <f>'A2'!K92/'T2'!$B92*100</f>
        <v>554.46470591491664</v>
      </c>
      <c r="L92" s="76">
        <f>'A2'!L92/'T2'!$B92*100</f>
        <v>18902.405166875171</v>
      </c>
      <c r="M92" s="198">
        <f t="shared" si="47"/>
        <v>29908.318380471777</v>
      </c>
      <c r="N92" s="75">
        <f>'A2'!N92/'T2'!$B92*100</f>
        <v>7227.6599765303363</v>
      </c>
      <c r="O92" s="76">
        <f>'A2'!O92/'T2'!$B92*100</f>
        <v>775.16105302503138</v>
      </c>
      <c r="P92" s="76">
        <f>'A2'!P92/'T2'!$B92*100</f>
        <v>3149.1208661239366</v>
      </c>
      <c r="Q92" s="198">
        <f t="shared" si="48"/>
        <v>11151.941895679303</v>
      </c>
      <c r="R92" s="75">
        <f>'A2'!R92/'T2'!$B92*100</f>
        <v>3568.855253554405</v>
      </c>
      <c r="S92" s="76">
        <f>'A2'!S92/'T2'!$B92*100</f>
        <v>1106.2451108390476</v>
      </c>
      <c r="T92" s="76">
        <f>'A2'!T92/'T2'!$B92*100</f>
        <v>848.09366374665649</v>
      </c>
      <c r="U92" s="198">
        <f t="shared" si="49"/>
        <v>5523.1940281401094</v>
      </c>
      <c r="V92" s="75">
        <f>'A2'!V92/'T2'!$B92*100</f>
        <v>1015.4531102386974</v>
      </c>
      <c r="W92" s="76">
        <f>'A2'!W92/'T2'!$B92*100</f>
        <v>188.91035892544215</v>
      </c>
      <c r="X92" s="76">
        <f>'A2'!X92/'T2'!$B92*100</f>
        <v>4581.3140070704749</v>
      </c>
      <c r="Y92" s="198">
        <f t="shared" si="50"/>
        <v>5785.677476234614</v>
      </c>
      <c r="Z92" s="200">
        <f t="shared" ref="Z92" si="59">B92+F92+J92+N92+R92+V92</f>
        <v>50636.820537648418</v>
      </c>
      <c r="AA92" s="187">
        <f t="shared" si="51"/>
        <v>3149.2480614812171</v>
      </c>
      <c r="AB92" s="203">
        <f t="shared" si="51"/>
        <v>32872.982864097146</v>
      </c>
      <c r="AC92" s="193">
        <f t="shared" si="58"/>
        <v>86659.051463226788</v>
      </c>
      <c r="AD92" s="386">
        <f>'A2'!AD92/'T2'!$B92*100</f>
        <v>359.97447765764605</v>
      </c>
      <c r="AE92" s="393">
        <f>'A2'!AE92/'T2'!$B92*100</f>
        <v>29.997873138137169</v>
      </c>
      <c r="AF92" s="78">
        <f>'A2'!AF92/'T2'!$B92*100</f>
        <v>319.97731347346325</v>
      </c>
      <c r="AG92" s="392">
        <f t="shared" si="52"/>
        <v>709.94966426924645</v>
      </c>
      <c r="AH92" s="386">
        <f>'A2'!AH92/'T2'!$B92*100</f>
        <v>141.53353284972559</v>
      </c>
      <c r="AI92" s="393">
        <f>'A2'!AI92/'T2'!$B92*100</f>
        <v>0</v>
      </c>
      <c r="AJ92" s="78">
        <f>'A2'!AJ92/'T2'!$B92*100</f>
        <v>0</v>
      </c>
      <c r="AK92" s="392">
        <f t="shared" si="53"/>
        <v>141.53353284972559</v>
      </c>
      <c r="AL92" s="386">
        <f t="shared" ref="AL92:AN93" si="60">AP92-AD92-AH92</f>
        <v>614.21552725610968</v>
      </c>
      <c r="AM92" s="78">
        <f t="shared" si="60"/>
        <v>12.533880278343499</v>
      </c>
      <c r="AN92" s="78">
        <f t="shared" si="60"/>
        <v>5515.6720430739788</v>
      </c>
      <c r="AO92" s="392">
        <f t="shared" si="54"/>
        <v>6142.4214506084318</v>
      </c>
      <c r="AP92" s="388">
        <f>'A2'!AP92/'T2'!$B92*100</f>
        <v>1115.7235377634813</v>
      </c>
      <c r="AQ92" s="388">
        <f>'A2'!AQ92/'T2'!$B92*100</f>
        <v>42.531753416480669</v>
      </c>
      <c r="AR92" s="389">
        <f>'A2'!AR92/'T2'!$B92*100</f>
        <v>5835.649356547442</v>
      </c>
      <c r="AS92" s="155">
        <f t="shared" si="55"/>
        <v>6993.9046477274042</v>
      </c>
      <c r="AT92" s="391">
        <f t="shared" ref="AT92:AU93" si="61">Z92+AP92</f>
        <v>51752.544075411897</v>
      </c>
      <c r="AU92" s="389">
        <f t="shared" si="61"/>
        <v>3191.7798148976976</v>
      </c>
      <c r="AV92" s="389">
        <f t="shared" si="56"/>
        <v>38708.632220644591</v>
      </c>
      <c r="AW92" s="155">
        <f t="shared" si="57"/>
        <v>93652.956110954183</v>
      </c>
    </row>
    <row r="93" spans="1:49" s="120" customFormat="1" x14ac:dyDescent="0.25">
      <c r="A93" s="27">
        <f>'T1'!A93</f>
        <v>2015</v>
      </c>
      <c r="B93" s="75">
        <f>'A2'!B93/'T2'!$B93*100</f>
        <v>22411.209654580507</v>
      </c>
      <c r="C93" s="76">
        <f>'A2'!C93/'T2'!$B93*100</f>
        <v>0</v>
      </c>
      <c r="D93" s="76">
        <f>'A2'!D93/'T2'!$B93*100</f>
        <v>0</v>
      </c>
      <c r="E93" s="198">
        <f t="shared" si="45"/>
        <v>22411.209654580507</v>
      </c>
      <c r="F93" s="75">
        <f>'A2'!F93/'T2'!$B93*100</f>
        <v>6780.9005385605969</v>
      </c>
      <c r="G93" s="76">
        <f>'A2'!G93/'T2'!$B93*100</f>
        <v>530.7091346550302</v>
      </c>
      <c r="H93" s="76">
        <f>'A2'!H93/'T2'!$B93*100</f>
        <v>5496.9458159433898</v>
      </c>
      <c r="I93" s="198">
        <f t="shared" si="46"/>
        <v>12808.555489159018</v>
      </c>
      <c r="J93" s="75">
        <f>'A2'!J93/'T2'!$B93*100</f>
        <v>11304.288641427291</v>
      </c>
      <c r="K93" s="76">
        <f>'A2'!K93/'T2'!$B93*100</f>
        <v>725.75059216266197</v>
      </c>
      <c r="L93" s="76">
        <f>'A2'!L93/'T2'!$B93*100</f>
        <v>20841.06568203363</v>
      </c>
      <c r="M93" s="198">
        <f t="shared" si="47"/>
        <v>32871.104915623582</v>
      </c>
      <c r="N93" s="75">
        <f>'A2'!N93/'T2'!$B93*100</f>
        <v>7421.0403751271879</v>
      </c>
      <c r="O93" s="76">
        <f>'A2'!O93/'T2'!$B93*100</f>
        <v>713.66697258785041</v>
      </c>
      <c r="P93" s="76">
        <f>'A2'!P93/'T2'!$B93*100</f>
        <v>2505.8244027600535</v>
      </c>
      <c r="Q93" s="198">
        <f t="shared" si="48"/>
        <v>10640.531750475091</v>
      </c>
      <c r="R93" s="75">
        <f>'A2'!R93/'T2'!$B93*100</f>
        <v>3947.903847137899</v>
      </c>
      <c r="S93" s="76">
        <f>'A2'!S93/'T2'!$B93*100</f>
        <v>1301.8667854923592</v>
      </c>
      <c r="T93" s="76">
        <f>'A2'!T93/'T2'!$B93*100</f>
        <v>961.23999202917412</v>
      </c>
      <c r="U93" s="198">
        <f t="shared" si="49"/>
        <v>6211.0106246594314</v>
      </c>
      <c r="V93" s="75">
        <f>'A2'!V93/'T2'!$B93*100</f>
        <v>1006.2428860024407</v>
      </c>
      <c r="W93" s="76">
        <f>'A2'!W93/'T2'!$B93*100</f>
        <v>167.73781395166878</v>
      </c>
      <c r="X93" s="76">
        <f>'A2'!X93/'T2'!$B93*100</f>
        <v>4556.3164336806531</v>
      </c>
      <c r="Y93" s="198">
        <f t="shared" si="50"/>
        <v>5730.2971336347628</v>
      </c>
      <c r="Z93" s="200">
        <f>B93+F93+J93+N93+R93+V93</f>
        <v>52871.585942835911</v>
      </c>
      <c r="AA93" s="187">
        <f t="shared" si="51"/>
        <v>3439.7312988495705</v>
      </c>
      <c r="AB93" s="203">
        <f t="shared" si="51"/>
        <v>34361.392326446898</v>
      </c>
      <c r="AC93" s="193">
        <f t="shared" si="58"/>
        <v>90672.709568132384</v>
      </c>
      <c r="AD93" s="386">
        <f>'A2'!AD93/'T2'!$B93*100</f>
        <v>361.26484596300799</v>
      </c>
      <c r="AE93" s="393">
        <f>'A2'!AE93/'T2'!$B93*100</f>
        <v>30.105403830250673</v>
      </c>
      <c r="AF93" s="78">
        <f>'A2'!AF93/'T2'!$B93*100</f>
        <v>321.1243075226738</v>
      </c>
      <c r="AG93" s="392">
        <f t="shared" si="52"/>
        <v>712.49455731593252</v>
      </c>
      <c r="AH93" s="386">
        <f>'A2'!AH93/'T2'!$B93*100</f>
        <v>152.9015779571734</v>
      </c>
      <c r="AI93" s="393">
        <f>'A2'!AI93/'T2'!$B93*100</f>
        <v>0</v>
      </c>
      <c r="AJ93" s="78">
        <f>'A2'!AJ93/'T2'!$B93*100</f>
        <v>0</v>
      </c>
      <c r="AK93" s="392">
        <f t="shared" si="53"/>
        <v>152.9015779571734</v>
      </c>
      <c r="AL93" s="386">
        <f t="shared" si="60"/>
        <v>617.58210587929671</v>
      </c>
      <c r="AM93" s="78">
        <f t="shared" si="60"/>
        <v>12.814658973270383</v>
      </c>
      <c r="AN93" s="78">
        <f t="shared" si="60"/>
        <v>5929.2479817027615</v>
      </c>
      <c r="AO93" s="392">
        <f t="shared" si="54"/>
        <v>6559.6447465553283</v>
      </c>
      <c r="AP93" s="388">
        <f>'A2'!AP93/'T2'!$B93*100</f>
        <v>1131.7485297994781</v>
      </c>
      <c r="AQ93" s="388">
        <f>'A2'!AQ93/'T2'!$B93*100</f>
        <v>42.920062803521056</v>
      </c>
      <c r="AR93" s="389">
        <f>'A2'!AR93/'T2'!$B93*100</f>
        <v>6250.3722892254355</v>
      </c>
      <c r="AS93" s="155">
        <f t="shared" si="55"/>
        <v>7425.0408818284341</v>
      </c>
      <c r="AT93" s="391">
        <f t="shared" si="61"/>
        <v>54003.33447263539</v>
      </c>
      <c r="AU93" s="389">
        <f t="shared" si="61"/>
        <v>3482.6513616530915</v>
      </c>
      <c r="AV93" s="389">
        <f t="shared" si="56"/>
        <v>40611.764615672335</v>
      </c>
      <c r="AW93" s="155">
        <f t="shared" si="57"/>
        <v>98097.750449960819</v>
      </c>
    </row>
    <row r="94" spans="1:49" s="94" customFormat="1" x14ac:dyDescent="0.25">
      <c r="A94" s="27">
        <f>'T1'!A94</f>
        <v>2016</v>
      </c>
      <c r="B94" s="75">
        <f>'A2'!B94/'T2'!$B94*100</f>
        <v>23512.862839885074</v>
      </c>
      <c r="C94" s="76">
        <f>'A2'!C94/'T2'!$B94*100</f>
        <v>0</v>
      </c>
      <c r="D94" s="76">
        <f>'A2'!D94/'T2'!$B94*100</f>
        <v>0</v>
      </c>
      <c r="E94" s="198">
        <f t="shared" ref="E94" si="62">SUM(B94:D94)</f>
        <v>23512.862839885074</v>
      </c>
      <c r="F94" s="75">
        <f>'A2'!F94/'T2'!$B94*100</f>
        <v>6742.7367552212918</v>
      </c>
      <c r="G94" s="76">
        <f>'A2'!G94/'T2'!$B94*100</f>
        <v>531.00592900754555</v>
      </c>
      <c r="H94" s="76">
        <f>'A2'!H94/'T2'!$B94*100</f>
        <v>5615.6302148159166</v>
      </c>
      <c r="I94" s="198">
        <f t="shared" ref="I94" si="63">SUM(F94:H94)</f>
        <v>12889.372899044753</v>
      </c>
      <c r="J94" s="75">
        <f>'A2'!J94/'T2'!$B94*100</f>
        <v>11130.172150110475</v>
      </c>
      <c r="K94" s="76">
        <f>'A2'!K94/'T2'!$B94*100</f>
        <v>671.90907511438752</v>
      </c>
      <c r="L94" s="76">
        <f>'A2'!L94/'T2'!$B94*100</f>
        <v>20555.944844216283</v>
      </c>
      <c r="M94" s="198">
        <f t="shared" ref="M94" si="64">SUM(J94:L94)</f>
        <v>32358.026069441145</v>
      </c>
      <c r="N94" s="75">
        <f>'A2'!N94/'T2'!$B94*100</f>
        <v>6583.5373116414939</v>
      </c>
      <c r="O94" s="76">
        <f>'A2'!O94/'T2'!$B94*100</f>
        <v>719.171379690511</v>
      </c>
      <c r="P94" s="76">
        <f>'A2'!P94/'T2'!$B94*100</f>
        <v>2138.4361576650836</v>
      </c>
      <c r="Q94" s="198">
        <f t="shared" ref="Q94" si="65">SUM(N94:P94)</f>
        <v>9441.1448489970899</v>
      </c>
      <c r="R94" s="75">
        <f>'A2'!R94/'T2'!$B94*100</f>
        <v>3990.1862675653256</v>
      </c>
      <c r="S94" s="76">
        <f>'A2'!S94/'T2'!$B94*100</f>
        <v>1274.2528217221763</v>
      </c>
      <c r="T94" s="76">
        <f>'A2'!T94/'T2'!$B94*100</f>
        <v>999.69494804969213</v>
      </c>
      <c r="U94" s="198">
        <f t="shared" ref="U94" si="66">SUM(R94:T94)</f>
        <v>6264.1340373371941</v>
      </c>
      <c r="V94" s="75">
        <f>'A2'!V94/'T2'!$B94*100</f>
        <v>949.1860892935357</v>
      </c>
      <c r="W94" s="76">
        <f>'A2'!W94/'T2'!$B94*100</f>
        <v>180.6003820323009</v>
      </c>
      <c r="X94" s="76">
        <f>'A2'!X94/'T2'!$B94*100</f>
        <v>4822.1829907737065</v>
      </c>
      <c r="Y94" s="198">
        <f t="shared" ref="Y94" si="67">SUM(V94:X94)</f>
        <v>5951.9694620995433</v>
      </c>
      <c r="Z94" s="200">
        <f>B94+F94+J94+N94+R94+V94</f>
        <v>52908.681413717197</v>
      </c>
      <c r="AA94" s="187">
        <f t="shared" ref="AA94" si="68">C94+G94+K94+O94+S94+W94</f>
        <v>3376.9395875669211</v>
      </c>
      <c r="AB94" s="203">
        <f t="shared" ref="AB94" si="69">D94+H94+L94+P94+T94+X94</f>
        <v>34131.889155520679</v>
      </c>
      <c r="AC94" s="193">
        <f t="shared" ref="AC94" si="70">SUM(Z94:AB94)</f>
        <v>90417.510156804798</v>
      </c>
      <c r="AD94" s="386">
        <f>'A2'!AD94/'T2'!$B94*100</f>
        <v>348.4213475354515</v>
      </c>
      <c r="AE94" s="393">
        <f>'A2'!AE94/'T2'!$B94*100</f>
        <v>29.035112294620962</v>
      </c>
      <c r="AF94" s="78">
        <f>'A2'!AF94/'T2'!$B94*100</f>
        <v>309.70786447595691</v>
      </c>
      <c r="AG94" s="392">
        <f t="shared" ref="AG94" si="71">SUM(AD94:AF94)</f>
        <v>687.16432430602936</v>
      </c>
      <c r="AH94" s="386">
        <f>'A2'!AH94/'T2'!$B94*100</f>
        <v>157.40157411068404</v>
      </c>
      <c r="AI94" s="393">
        <f>'A2'!AI94/'T2'!$B94*100</f>
        <v>0</v>
      </c>
      <c r="AJ94" s="78">
        <f>'A2'!AJ94/'T2'!$B94*100</f>
        <v>0</v>
      </c>
      <c r="AK94" s="392">
        <f t="shared" ref="AK94" si="72">SUM(AH94:AJ94)</f>
        <v>157.40157411068404</v>
      </c>
      <c r="AL94" s="386">
        <f t="shared" ref="AL94" si="73">AP94-AD94-AH94</f>
        <v>613.32472573955295</v>
      </c>
      <c r="AM94" s="78">
        <f t="shared" ref="AM94" si="74">AQ94-AE94-AI94</f>
        <v>13.298814655041394</v>
      </c>
      <c r="AN94" s="78">
        <f t="shared" ref="AN94" si="75">AR94-AF94-AJ94</f>
        <v>5991.2040882740384</v>
      </c>
      <c r="AO94" s="392">
        <f t="shared" ref="AO94" si="76">SUM(AL94:AN94)</f>
        <v>6617.8276286686323</v>
      </c>
      <c r="AP94" s="388">
        <f>'A2'!AP94/'T2'!$B94*100</f>
        <v>1119.1476473856885</v>
      </c>
      <c r="AQ94" s="388">
        <f>'A2'!AQ94/'T2'!$B94*100</f>
        <v>42.333926949662356</v>
      </c>
      <c r="AR94" s="389">
        <f>'A2'!AR94/'T2'!$B94*100</f>
        <v>6300.9119527499952</v>
      </c>
      <c r="AS94" s="155">
        <f t="shared" ref="AS94" si="77">SUM(AP94:AR94)</f>
        <v>7462.3935270853462</v>
      </c>
      <c r="AT94" s="391">
        <f t="shared" ref="AT94" si="78">Z94+AP94</f>
        <v>54027.829061102886</v>
      </c>
      <c r="AU94" s="389">
        <f t="shared" ref="AU94" si="79">AA94+AQ94</f>
        <v>3419.2735145165834</v>
      </c>
      <c r="AV94" s="389">
        <f t="shared" ref="AV94" si="80">AB94+AR94</f>
        <v>40432.801108270673</v>
      </c>
      <c r="AW94" s="155">
        <f t="shared" ref="AW94" si="81">SUM(AT94:AV94)</f>
        <v>97879.903683890152</v>
      </c>
    </row>
    <row r="95" spans="1:49" s="94" customFormat="1" ht="15.75" thickBot="1" x14ac:dyDescent="0.3">
      <c r="A95" s="134">
        <f>'T1'!A95</f>
        <v>2017</v>
      </c>
      <c r="B95" s="135">
        <f>'A2'!B95/'T2'!$B95*100</f>
        <v>24475.493768</v>
      </c>
      <c r="C95" s="136">
        <f>'A2'!C95/'T2'!$B95*100</f>
        <v>0</v>
      </c>
      <c r="D95" s="136">
        <f>'A2'!D95/'T2'!$B95*100</f>
        <v>0</v>
      </c>
      <c r="E95" s="199">
        <f t="shared" ref="E95" si="82">SUM(B95:D95)</f>
        <v>24475.493768</v>
      </c>
      <c r="F95" s="135">
        <f>'A2'!F95/'T2'!$B95*100</f>
        <v>6681.6747145199997</v>
      </c>
      <c r="G95" s="136">
        <f>'A2'!G95/'T2'!$B95*100</f>
        <v>540.96398674314241</v>
      </c>
      <c r="H95" s="136">
        <f>'A2'!H95/'T2'!$B95*100</f>
        <v>5548.6129289722348</v>
      </c>
      <c r="I95" s="199">
        <f t="shared" ref="I95" si="83">SUM(F95:H95)</f>
        <v>12771.251630235376</v>
      </c>
      <c r="J95" s="135">
        <f>'A2'!J95/'T2'!$B95*100</f>
        <v>11180.353602169711</v>
      </c>
      <c r="K95" s="136">
        <f>'A2'!K95/'T2'!$B95*100</f>
        <v>641.140363894502</v>
      </c>
      <c r="L95" s="136">
        <f>'A2'!L95/'T2'!$B95*100</f>
        <v>19868.669342580892</v>
      </c>
      <c r="M95" s="199">
        <f t="shared" ref="M95" si="84">SUM(J95:L95)</f>
        <v>31690.163308645104</v>
      </c>
      <c r="N95" s="135">
        <f>'A2'!N95/'T2'!$B95*100</f>
        <v>6560.103935000001</v>
      </c>
      <c r="O95" s="136">
        <f>'A2'!O95/'T2'!$B95*100</f>
        <v>718.14487271790961</v>
      </c>
      <c r="P95" s="136">
        <f>'A2'!P95/'T2'!$B95*100</f>
        <v>2071.6790268098807</v>
      </c>
      <c r="Q95" s="199">
        <f t="shared" ref="Q95" si="85">SUM(N95:P95)</f>
        <v>9349.9278345277908</v>
      </c>
      <c r="R95" s="135">
        <f>'A2'!R95/'T2'!$B95*100</f>
        <v>3485.3071800000002</v>
      </c>
      <c r="S95" s="136">
        <f>'A2'!S95/'T2'!$B95*100</f>
        <v>932.24889993999989</v>
      </c>
      <c r="T95" s="136">
        <f>'A2'!T95/'T2'!$B95*100</f>
        <v>961.66994050124902</v>
      </c>
      <c r="U95" s="199">
        <f t="shared" ref="U95" si="86">SUM(R95:T95)</f>
        <v>5379.2260204412487</v>
      </c>
      <c r="V95" s="135">
        <f>'A2'!V95/'T2'!$B95*100</f>
        <v>986.66386000000011</v>
      </c>
      <c r="W95" s="136">
        <f>'A2'!W95/'T2'!$B95*100</f>
        <v>233.85595756424053</v>
      </c>
      <c r="X95" s="136">
        <f>'A2'!X95/'T2'!$B95*100</f>
        <v>4456.8769198312557</v>
      </c>
      <c r="Y95" s="199">
        <f t="shared" ref="Y95" si="87">SUM(V95:X95)</f>
        <v>5677.3967373954965</v>
      </c>
      <c r="Z95" s="201">
        <f>B95+F95+J95+N95+R95+V95</f>
        <v>53369.597059689717</v>
      </c>
      <c r="AA95" s="196">
        <f t="shared" ref="AA95" si="88">C95+G95+K95+O95+S95+W95</f>
        <v>3066.3540808597945</v>
      </c>
      <c r="AB95" s="204">
        <f t="shared" ref="AB95" si="89">D95+H95+L95+P95+T95+X95</f>
        <v>32907.508158695513</v>
      </c>
      <c r="AC95" s="195">
        <f t="shared" ref="AC95" si="90">SUM(Z95:AB95)</f>
        <v>89343.459299245034</v>
      </c>
      <c r="AD95" s="394">
        <f>'A2'!AD95/'T2'!$B95*100</f>
        <v>352.41895948000007</v>
      </c>
      <c r="AE95" s="395">
        <f>'A2'!AE95/'T2'!$B95*100</f>
        <v>29.368246623333345</v>
      </c>
      <c r="AF95" s="82">
        <f>'A2'!AF95/'T2'!$B95*100</f>
        <v>313.26129731555568</v>
      </c>
      <c r="AG95" s="396">
        <f t="shared" ref="AG95" si="91">SUM(AD95:AF95)</f>
        <v>695.04850341888914</v>
      </c>
      <c r="AH95" s="394">
        <f>'A2'!AH95/'T2'!$B95*100</f>
        <v>161.77515400000001</v>
      </c>
      <c r="AI95" s="395">
        <f>'A2'!AI95/'T2'!$B95*100</f>
        <v>0</v>
      </c>
      <c r="AJ95" s="82">
        <f>'A2'!AJ95/'T2'!$B95*100</f>
        <v>0</v>
      </c>
      <c r="AK95" s="396">
        <f t="shared" ref="AK95" si="92">SUM(AH95:AJ95)</f>
        <v>161.77515400000001</v>
      </c>
      <c r="AL95" s="394">
        <f t="shared" ref="AL95" si="93">AP95-AD95-AH95</f>
        <v>611.03790199999992</v>
      </c>
      <c r="AM95" s="82">
        <f t="shared" ref="AM95" si="94">AQ95-AE95-AI95</f>
        <v>12.366721012412743</v>
      </c>
      <c r="AN95" s="82">
        <f t="shared" ref="AN95" si="95">AR95-AF95-AJ95</f>
        <v>6187.7894804893331</v>
      </c>
      <c r="AO95" s="396">
        <f t="shared" ref="AO95" si="96">SUM(AL95:AN95)</f>
        <v>6811.1941035017462</v>
      </c>
      <c r="AP95" s="397">
        <f>'A2'!AP95/'T2'!$B95*100</f>
        <v>1125.23201548</v>
      </c>
      <c r="AQ95" s="397">
        <f>'A2'!AQ95/'T2'!$B95*100</f>
        <v>41.734967635746088</v>
      </c>
      <c r="AR95" s="398">
        <f>'A2'!AR95/'T2'!$B95*100</f>
        <v>6501.0507778048886</v>
      </c>
      <c r="AS95" s="156">
        <f t="shared" ref="AS95" si="97">SUM(AP95:AR95)</f>
        <v>7668.0177609206348</v>
      </c>
      <c r="AT95" s="399">
        <f t="shared" ref="AT95" si="98">Z95+AP95</f>
        <v>54494.82907516972</v>
      </c>
      <c r="AU95" s="398">
        <f t="shared" ref="AU95" si="99">AA95+AQ95</f>
        <v>3108.0890484955407</v>
      </c>
      <c r="AV95" s="398">
        <f t="shared" ref="AV95" si="100">AB95+AR95</f>
        <v>39408.558936500398</v>
      </c>
      <c r="AW95" s="156">
        <f t="shared" ref="AW95" si="101">SUM(AT95:AV95)</f>
        <v>97011.477060165664</v>
      </c>
    </row>
    <row r="96" spans="1:49" ht="9.9499999999999993" customHeight="1" x14ac:dyDescent="0.25">
      <c r="A96" s="85"/>
      <c r="B96" s="3"/>
      <c r="C96" s="3"/>
      <c r="D96" s="3"/>
      <c r="E96" s="3"/>
      <c r="F96" s="3"/>
      <c r="G96" s="3"/>
      <c r="H96" s="3"/>
      <c r="I96" s="3"/>
      <c r="J96" s="3"/>
      <c r="K96" s="3"/>
      <c r="L96" s="101"/>
      <c r="M96" s="3"/>
      <c r="N96" s="3"/>
      <c r="O96" s="3"/>
      <c r="P96" s="3"/>
      <c r="Q96" s="3"/>
      <c r="R96" s="3"/>
      <c r="S96" s="3"/>
      <c r="T96" s="3"/>
      <c r="U96" s="3"/>
      <c r="V96" s="101"/>
      <c r="W96" s="101"/>
      <c r="X96" s="101"/>
      <c r="Y96" s="3"/>
      <c r="Z96" s="3"/>
    </row>
    <row r="97" spans="1:49" s="3" customFormat="1" x14ac:dyDescent="0.25">
      <c r="A97" s="87" t="s">
        <v>284</v>
      </c>
      <c r="AD97" s="336"/>
      <c r="AE97" s="336"/>
      <c r="AF97" s="336"/>
      <c r="AG97" s="336"/>
      <c r="AH97" s="336"/>
      <c r="AI97" s="336"/>
      <c r="AJ97" s="336"/>
      <c r="AK97" s="336"/>
      <c r="AL97" s="336"/>
      <c r="AM97" s="336"/>
      <c r="AN97" s="336"/>
      <c r="AO97" s="336"/>
      <c r="AP97" s="336"/>
      <c r="AQ97" s="336"/>
      <c r="AR97" s="336"/>
      <c r="AS97" s="336"/>
      <c r="AT97" s="336"/>
      <c r="AU97" s="336"/>
      <c r="AV97" s="336"/>
      <c r="AW97" s="336"/>
    </row>
    <row r="98" spans="1:49" s="3" customFormat="1" x14ac:dyDescent="0.25">
      <c r="AD98" s="336"/>
      <c r="AE98" s="336"/>
      <c r="AF98" s="336"/>
      <c r="AG98" s="336"/>
      <c r="AH98" s="336"/>
      <c r="AI98" s="336"/>
      <c r="AJ98" s="336"/>
      <c r="AK98" s="336"/>
      <c r="AL98" s="336"/>
      <c r="AM98" s="336"/>
      <c r="AN98" s="336"/>
      <c r="AO98" s="336"/>
      <c r="AP98" s="336"/>
      <c r="AQ98" s="336"/>
      <c r="AR98" s="336"/>
      <c r="AS98" s="336"/>
      <c r="AT98" s="336"/>
      <c r="AU98" s="336"/>
      <c r="AV98" s="336"/>
      <c r="AW98" s="336"/>
    </row>
    <row r="99" spans="1:49" s="3" customFormat="1" x14ac:dyDescent="0.25">
      <c r="AD99" s="336"/>
      <c r="AE99" s="336"/>
      <c r="AF99" s="336"/>
      <c r="AG99" s="336"/>
      <c r="AH99" s="336"/>
      <c r="AI99" s="336"/>
      <c r="AJ99" s="336"/>
      <c r="AK99" s="336"/>
      <c r="AL99" s="336"/>
      <c r="AM99" s="336"/>
      <c r="AN99" s="336"/>
      <c r="AO99" s="336"/>
      <c r="AP99" s="336"/>
      <c r="AQ99" s="336"/>
      <c r="AR99" s="336"/>
      <c r="AS99" s="336"/>
      <c r="AT99" s="336"/>
      <c r="AU99" s="336"/>
      <c r="AV99" s="336"/>
      <c r="AW99" s="336"/>
    </row>
    <row r="100" spans="1:49" s="3" customFormat="1" x14ac:dyDescent="0.25">
      <c r="AD100" s="336"/>
      <c r="AE100" s="336"/>
      <c r="AF100" s="336"/>
      <c r="AG100" s="336"/>
      <c r="AH100" s="336"/>
      <c r="AI100" s="336"/>
      <c r="AJ100" s="336"/>
      <c r="AK100" s="336"/>
      <c r="AL100" s="336"/>
      <c r="AM100" s="336"/>
      <c r="AN100" s="336"/>
      <c r="AO100" s="336"/>
      <c r="AP100" s="336"/>
      <c r="AQ100" s="336"/>
      <c r="AR100" s="336"/>
      <c r="AS100" s="336"/>
      <c r="AT100" s="336"/>
      <c r="AU100" s="336"/>
      <c r="AV100" s="336"/>
      <c r="AW100" s="336"/>
    </row>
    <row r="101" spans="1:49" s="3" customFormat="1" x14ac:dyDescent="0.25">
      <c r="AD101" s="336"/>
      <c r="AE101" s="336"/>
      <c r="AF101" s="336"/>
      <c r="AG101" s="336"/>
      <c r="AH101" s="336"/>
      <c r="AI101" s="336"/>
      <c r="AJ101" s="336"/>
      <c r="AK101" s="336"/>
      <c r="AL101" s="336"/>
      <c r="AM101" s="336"/>
      <c r="AN101" s="336"/>
      <c r="AO101" s="336"/>
      <c r="AP101" s="336"/>
      <c r="AQ101" s="336"/>
      <c r="AR101" s="336"/>
      <c r="AS101" s="336"/>
      <c r="AT101" s="336"/>
      <c r="AU101" s="336"/>
      <c r="AV101" s="336"/>
      <c r="AW101" s="336"/>
    </row>
    <row r="102" spans="1:49" s="3" customFormat="1" x14ac:dyDescent="0.25">
      <c r="AD102" s="336"/>
      <c r="AE102" s="336"/>
      <c r="AF102" s="336"/>
      <c r="AG102" s="336"/>
      <c r="AH102" s="336"/>
      <c r="AI102" s="336"/>
      <c r="AJ102" s="336"/>
      <c r="AK102" s="336"/>
      <c r="AL102" s="336"/>
      <c r="AM102" s="336"/>
      <c r="AN102" s="336"/>
      <c r="AO102" s="336"/>
      <c r="AP102" s="336"/>
      <c r="AQ102" s="336"/>
      <c r="AR102" s="336"/>
      <c r="AS102" s="336"/>
      <c r="AT102" s="336"/>
      <c r="AU102" s="336"/>
      <c r="AV102" s="336"/>
      <c r="AW102" s="336"/>
    </row>
    <row r="103" spans="1:49" s="3" customFormat="1" x14ac:dyDescent="0.25">
      <c r="AD103" s="336"/>
      <c r="AE103" s="336"/>
      <c r="AF103" s="336"/>
      <c r="AG103" s="336"/>
      <c r="AH103" s="336"/>
      <c r="AI103" s="336"/>
      <c r="AJ103" s="336"/>
      <c r="AK103" s="336"/>
      <c r="AL103" s="336"/>
      <c r="AM103" s="336"/>
      <c r="AN103" s="336"/>
      <c r="AO103" s="336"/>
      <c r="AP103" s="336"/>
      <c r="AQ103" s="336"/>
      <c r="AR103" s="336"/>
      <c r="AS103" s="336"/>
      <c r="AT103" s="336"/>
      <c r="AU103" s="336"/>
      <c r="AV103" s="336"/>
      <c r="AW103" s="336"/>
    </row>
    <row r="104" spans="1:49" s="3" customFormat="1" hidden="1" x14ac:dyDescent="0.25">
      <c r="A104" s="106" t="str">
        <f>'T1'!A108</f>
        <v>2017f</v>
      </c>
      <c r="B104" s="111" t="e">
        <f>'T3'!B108/'T1'!$E108/10</f>
        <v>#REF!</v>
      </c>
      <c r="C104" s="112" t="e">
        <f>'T3'!C108/'T1'!$E108/10</f>
        <v>#REF!</v>
      </c>
      <c r="D104" s="112" t="e">
        <f>'T3'!D108/'T1'!$E108/10</f>
        <v>#REF!</v>
      </c>
      <c r="E104" s="112" t="e">
        <f>'T3'!E108/'T1'!$E108/10</f>
        <v>#REF!</v>
      </c>
      <c r="F104" s="112" t="e">
        <f>'T3'!F108/'T1'!$E108/10</f>
        <v>#REF!</v>
      </c>
      <c r="G104" s="112" t="e">
        <f>'T3'!G108/'T1'!$E108/10</f>
        <v>#REF!</v>
      </c>
      <c r="H104" s="113" t="e">
        <f>SUM(B104:G104)</f>
        <v>#REF!</v>
      </c>
      <c r="AD104" s="336"/>
      <c r="AE104" s="336"/>
      <c r="AF104" s="336"/>
      <c r="AG104" s="336"/>
      <c r="AH104" s="336"/>
      <c r="AI104" s="336"/>
      <c r="AJ104" s="336"/>
      <c r="AK104" s="336"/>
      <c r="AL104" s="336"/>
      <c r="AM104" s="336"/>
      <c r="AN104" s="336"/>
      <c r="AO104" s="336"/>
      <c r="AP104" s="336"/>
      <c r="AQ104" s="336"/>
      <c r="AR104" s="336"/>
      <c r="AS104" s="336"/>
      <c r="AT104" s="336"/>
      <c r="AU104" s="336"/>
      <c r="AV104" s="336"/>
      <c r="AW104" s="336"/>
    </row>
    <row r="105" spans="1:49" s="3" customFormat="1" hidden="1" x14ac:dyDescent="0.25">
      <c r="A105" s="106" t="str">
        <f>'T1'!A109</f>
        <v>2018f</v>
      </c>
      <c r="B105" s="111" t="e">
        <f>'T3'!B109/'T1'!$E109/10</f>
        <v>#REF!</v>
      </c>
      <c r="C105" s="112" t="e">
        <f>'T3'!C109/'T1'!$E109/10</f>
        <v>#REF!</v>
      </c>
      <c r="D105" s="112" t="e">
        <f>'T3'!D109/'T1'!$E109/10</f>
        <v>#REF!</v>
      </c>
      <c r="E105" s="112" t="e">
        <f>'T3'!E109/'T1'!$E109/10</f>
        <v>#REF!</v>
      </c>
      <c r="F105" s="112" t="e">
        <f>'T3'!F109/'T1'!$E109/10</f>
        <v>#REF!</v>
      </c>
      <c r="G105" s="112" t="e">
        <f>'T3'!G109/'T1'!$E109/10</f>
        <v>#REF!</v>
      </c>
      <c r="H105" s="113" t="e">
        <f>SUM(B105:G105)</f>
        <v>#REF!</v>
      </c>
      <c r="AD105" s="336"/>
      <c r="AE105" s="336"/>
      <c r="AF105" s="336"/>
      <c r="AG105" s="336"/>
      <c r="AH105" s="336"/>
      <c r="AI105" s="336"/>
      <c r="AJ105" s="336"/>
      <c r="AK105" s="336"/>
      <c r="AL105" s="336"/>
      <c r="AM105" s="336"/>
      <c r="AN105" s="336"/>
      <c r="AO105" s="336"/>
      <c r="AP105" s="336"/>
      <c r="AQ105" s="336"/>
      <c r="AR105" s="336"/>
      <c r="AS105" s="336"/>
      <c r="AT105" s="336"/>
      <c r="AU105" s="336"/>
      <c r="AV105" s="336"/>
      <c r="AW105" s="336"/>
    </row>
    <row r="106" spans="1:49" s="91" customFormat="1" hidden="1" x14ac:dyDescent="0.25">
      <c r="A106" s="106" t="str">
        <f>'T1'!A110</f>
        <v>2019f</v>
      </c>
      <c r="B106" s="111" t="e">
        <f>'T3'!B110/'T1'!$E110/10</f>
        <v>#REF!</v>
      </c>
      <c r="C106" s="112" t="e">
        <f>'T3'!C110/'T1'!$E110/10</f>
        <v>#REF!</v>
      </c>
      <c r="D106" s="112" t="e">
        <f>'T3'!D110/'T1'!$E110/10</f>
        <v>#REF!</v>
      </c>
      <c r="E106" s="112" t="e">
        <f>'T3'!E110/'T1'!$E110/10</f>
        <v>#REF!</v>
      </c>
      <c r="F106" s="112" t="e">
        <f>'T3'!F110/'T1'!$E110/10</f>
        <v>#REF!</v>
      </c>
      <c r="G106" s="112" t="e">
        <f>'T3'!G110/'T1'!$E110/10</f>
        <v>#REF!</v>
      </c>
      <c r="H106" s="113" t="e">
        <f>SUM(B106:G106)</f>
        <v>#REF!</v>
      </c>
      <c r="AD106" s="337"/>
      <c r="AE106" s="337"/>
      <c r="AF106" s="337"/>
      <c r="AG106" s="337"/>
      <c r="AH106" s="337"/>
      <c r="AI106" s="337"/>
      <c r="AJ106" s="337"/>
      <c r="AK106" s="337"/>
      <c r="AL106" s="337"/>
      <c r="AM106" s="337"/>
      <c r="AN106" s="337"/>
      <c r="AO106" s="337"/>
      <c r="AP106" s="337"/>
      <c r="AQ106" s="337"/>
      <c r="AR106" s="337"/>
      <c r="AS106" s="337"/>
      <c r="AT106" s="337"/>
      <c r="AU106" s="337"/>
      <c r="AV106" s="337"/>
      <c r="AW106" s="337"/>
    </row>
    <row r="107" spans="1:49" s="91" customFormat="1" ht="15.75" hidden="1" thickBot="1" x14ac:dyDescent="0.3">
      <c r="A107" s="107">
        <f>'T1'!A111</f>
        <v>0</v>
      </c>
      <c r="B107" s="114" t="e">
        <f>'T3'!B111/'T1'!$E111/10</f>
        <v>#DIV/0!</v>
      </c>
      <c r="C107" s="115" t="e">
        <f>'T3'!C111/'T1'!$E111/10</f>
        <v>#DIV/0!</v>
      </c>
      <c r="D107" s="115" t="e">
        <f>'T3'!D111/'T1'!$E111/10</f>
        <v>#DIV/0!</v>
      </c>
      <c r="E107" s="115" t="e">
        <f>'T3'!E111/'T1'!$E111/10</f>
        <v>#DIV/0!</v>
      </c>
      <c r="F107" s="115" t="e">
        <f>'T3'!F111/'T1'!$E111/10</f>
        <v>#DIV/0!</v>
      </c>
      <c r="G107" s="115" t="e">
        <f>'T3'!G111/'T1'!$E111/10</f>
        <v>#DIV/0!</v>
      </c>
      <c r="H107" s="116" t="e">
        <f>SUM(B107:G107)</f>
        <v>#DIV/0!</v>
      </c>
      <c r="AD107" s="337"/>
      <c r="AE107" s="337"/>
      <c r="AF107" s="337"/>
      <c r="AG107" s="337"/>
      <c r="AH107" s="337"/>
      <c r="AI107" s="337"/>
      <c r="AJ107" s="337"/>
      <c r="AK107" s="337"/>
      <c r="AL107" s="337"/>
      <c r="AM107" s="337"/>
      <c r="AN107" s="337"/>
      <c r="AO107" s="337"/>
      <c r="AP107" s="337"/>
      <c r="AQ107" s="337"/>
      <c r="AR107" s="337"/>
      <c r="AS107" s="337"/>
      <c r="AT107" s="337"/>
      <c r="AU107" s="337"/>
      <c r="AV107" s="337"/>
      <c r="AW107" s="337"/>
    </row>
    <row r="108" spans="1:49" s="3" customFormat="1" x14ac:dyDescent="0.25">
      <c r="AD108" s="336"/>
      <c r="AE108" s="336"/>
      <c r="AF108" s="336"/>
      <c r="AG108" s="336"/>
      <c r="AH108" s="336"/>
      <c r="AI108" s="336"/>
      <c r="AJ108" s="336"/>
      <c r="AK108" s="336"/>
      <c r="AL108" s="336"/>
      <c r="AM108" s="336"/>
      <c r="AN108" s="336"/>
      <c r="AO108" s="336"/>
      <c r="AP108" s="336"/>
      <c r="AQ108" s="336"/>
      <c r="AR108" s="336"/>
      <c r="AS108" s="336"/>
      <c r="AT108" s="336"/>
      <c r="AU108" s="336"/>
      <c r="AV108" s="336"/>
      <c r="AW108" s="336"/>
    </row>
    <row r="109" spans="1:49" s="3" customFormat="1" x14ac:dyDescent="0.25">
      <c r="AD109" s="336"/>
      <c r="AE109" s="336"/>
      <c r="AF109" s="336"/>
      <c r="AG109" s="336"/>
      <c r="AH109" s="336"/>
      <c r="AI109" s="336"/>
      <c r="AJ109" s="336"/>
      <c r="AK109" s="336"/>
      <c r="AL109" s="336"/>
      <c r="AM109" s="336"/>
      <c r="AN109" s="336"/>
      <c r="AO109" s="336"/>
      <c r="AP109" s="336"/>
      <c r="AQ109" s="336"/>
      <c r="AR109" s="336"/>
      <c r="AS109" s="336"/>
      <c r="AT109" s="336"/>
      <c r="AU109" s="336"/>
      <c r="AV109" s="336"/>
      <c r="AW109" s="336"/>
    </row>
    <row r="110" spans="1:49" s="3" customFormat="1" x14ac:dyDescent="0.25">
      <c r="AD110" s="336"/>
      <c r="AE110" s="336"/>
      <c r="AF110" s="336"/>
      <c r="AG110" s="336"/>
      <c r="AH110" s="336"/>
      <c r="AI110" s="336"/>
      <c r="AJ110" s="336"/>
      <c r="AK110" s="336"/>
      <c r="AL110" s="336"/>
      <c r="AM110" s="336"/>
      <c r="AN110" s="336"/>
      <c r="AO110" s="336"/>
      <c r="AP110" s="336"/>
      <c r="AQ110" s="336"/>
      <c r="AR110" s="336"/>
      <c r="AS110" s="336"/>
      <c r="AT110" s="336"/>
      <c r="AU110" s="336"/>
      <c r="AV110" s="336"/>
      <c r="AW110" s="336"/>
    </row>
    <row r="111" spans="1:49" s="3" customFormat="1" x14ac:dyDescent="0.25">
      <c r="AD111" s="336"/>
      <c r="AE111" s="336"/>
      <c r="AF111" s="336"/>
      <c r="AG111" s="336"/>
      <c r="AH111" s="336"/>
      <c r="AI111" s="336"/>
      <c r="AJ111" s="336"/>
      <c r="AK111" s="336"/>
      <c r="AL111" s="336"/>
      <c r="AM111" s="336"/>
      <c r="AN111" s="336"/>
      <c r="AO111" s="336"/>
      <c r="AP111" s="336"/>
      <c r="AQ111" s="336"/>
      <c r="AR111" s="336"/>
      <c r="AS111" s="336"/>
      <c r="AT111" s="336"/>
      <c r="AU111" s="336"/>
      <c r="AV111" s="336"/>
      <c r="AW111" s="336"/>
    </row>
    <row r="112" spans="1:49" s="3" customFormat="1" x14ac:dyDescent="0.25">
      <c r="AD112" s="336"/>
      <c r="AE112" s="336"/>
      <c r="AF112" s="336"/>
      <c r="AG112" s="336"/>
      <c r="AH112" s="336"/>
      <c r="AI112" s="336"/>
      <c r="AJ112" s="336"/>
      <c r="AK112" s="336"/>
      <c r="AL112" s="336"/>
      <c r="AM112" s="336"/>
      <c r="AN112" s="336"/>
      <c r="AO112" s="336"/>
      <c r="AP112" s="336"/>
      <c r="AQ112" s="336"/>
      <c r="AR112" s="336"/>
      <c r="AS112" s="336"/>
      <c r="AT112" s="336"/>
      <c r="AU112" s="336"/>
      <c r="AV112" s="336"/>
      <c r="AW112" s="336"/>
    </row>
    <row r="113" spans="30:49" s="3" customFormat="1" x14ac:dyDescent="0.25">
      <c r="AD113" s="336"/>
      <c r="AE113" s="336"/>
      <c r="AF113" s="336"/>
      <c r="AG113" s="336"/>
      <c r="AH113" s="336"/>
      <c r="AI113" s="336"/>
      <c r="AJ113" s="336"/>
      <c r="AK113" s="336"/>
      <c r="AL113" s="336"/>
      <c r="AM113" s="336"/>
      <c r="AN113" s="336"/>
      <c r="AO113" s="336"/>
      <c r="AP113" s="336"/>
      <c r="AQ113" s="336"/>
      <c r="AR113" s="336"/>
      <c r="AS113" s="336"/>
      <c r="AT113" s="336"/>
      <c r="AU113" s="336"/>
      <c r="AV113" s="336"/>
      <c r="AW113" s="336"/>
    </row>
    <row r="114" spans="30:49" s="3" customFormat="1" x14ac:dyDescent="0.25">
      <c r="AD114" s="336"/>
      <c r="AE114" s="336"/>
      <c r="AF114" s="336"/>
      <c r="AG114" s="336"/>
      <c r="AH114" s="336"/>
      <c r="AI114" s="336"/>
      <c r="AJ114" s="336"/>
      <c r="AK114" s="336"/>
      <c r="AL114" s="336"/>
      <c r="AM114" s="336"/>
      <c r="AN114" s="336"/>
      <c r="AO114" s="336"/>
      <c r="AP114" s="336"/>
      <c r="AQ114" s="336"/>
      <c r="AR114" s="336"/>
      <c r="AS114" s="336"/>
      <c r="AT114" s="336"/>
      <c r="AU114" s="336"/>
      <c r="AV114" s="336"/>
      <c r="AW114" s="336"/>
    </row>
    <row r="115" spans="30:49" s="3" customFormat="1" x14ac:dyDescent="0.25">
      <c r="AD115" s="336"/>
      <c r="AE115" s="336"/>
      <c r="AF115" s="336"/>
      <c r="AG115" s="336"/>
      <c r="AH115" s="336"/>
      <c r="AI115" s="336"/>
      <c r="AJ115" s="336"/>
      <c r="AK115" s="336"/>
      <c r="AL115" s="336"/>
      <c r="AM115" s="336"/>
      <c r="AN115" s="336"/>
      <c r="AO115" s="336"/>
      <c r="AP115" s="336"/>
      <c r="AQ115" s="336"/>
      <c r="AR115" s="336"/>
      <c r="AS115" s="336"/>
      <c r="AT115" s="336"/>
      <c r="AU115" s="336"/>
      <c r="AV115" s="336"/>
      <c r="AW115" s="336"/>
    </row>
    <row r="116" spans="30:49" s="3" customFormat="1" x14ac:dyDescent="0.25">
      <c r="AD116" s="336"/>
      <c r="AE116" s="336"/>
      <c r="AF116" s="336"/>
      <c r="AG116" s="336"/>
      <c r="AH116" s="336"/>
      <c r="AI116" s="336"/>
      <c r="AJ116" s="336"/>
      <c r="AK116" s="336"/>
      <c r="AL116" s="336"/>
      <c r="AM116" s="336"/>
      <c r="AN116" s="336"/>
      <c r="AO116" s="336"/>
      <c r="AP116" s="336"/>
      <c r="AQ116" s="336"/>
      <c r="AR116" s="336"/>
      <c r="AS116" s="336"/>
      <c r="AT116" s="336"/>
      <c r="AU116" s="336"/>
      <c r="AV116" s="336"/>
      <c r="AW116" s="336"/>
    </row>
    <row r="117" spans="30:49" s="3" customFormat="1" x14ac:dyDescent="0.25">
      <c r="AD117" s="336"/>
      <c r="AE117" s="336"/>
      <c r="AF117" s="336"/>
      <c r="AG117" s="336"/>
      <c r="AH117" s="336"/>
      <c r="AI117" s="336"/>
      <c r="AJ117" s="336"/>
      <c r="AK117" s="336"/>
      <c r="AL117" s="336"/>
      <c r="AM117" s="336"/>
      <c r="AN117" s="336"/>
      <c r="AO117" s="336"/>
      <c r="AP117" s="336"/>
      <c r="AQ117" s="336"/>
      <c r="AR117" s="336"/>
      <c r="AS117" s="336"/>
      <c r="AT117" s="336"/>
      <c r="AU117" s="336"/>
      <c r="AV117" s="336"/>
      <c r="AW117" s="336"/>
    </row>
    <row r="118" spans="30:49" s="3" customFormat="1" x14ac:dyDescent="0.25">
      <c r="AD118" s="336"/>
      <c r="AE118" s="336"/>
      <c r="AF118" s="336"/>
      <c r="AG118" s="336"/>
      <c r="AH118" s="336"/>
      <c r="AI118" s="336"/>
      <c r="AJ118" s="336"/>
      <c r="AK118" s="336"/>
      <c r="AL118" s="336"/>
      <c r="AM118" s="336"/>
      <c r="AN118" s="336"/>
      <c r="AO118" s="336"/>
      <c r="AP118" s="336"/>
      <c r="AQ118" s="336"/>
      <c r="AR118" s="336"/>
      <c r="AS118" s="336"/>
      <c r="AT118" s="336"/>
      <c r="AU118" s="336"/>
      <c r="AV118" s="336"/>
      <c r="AW118" s="336"/>
    </row>
    <row r="119" spans="30:49" s="3" customFormat="1" x14ac:dyDescent="0.25">
      <c r="AD119" s="336"/>
      <c r="AE119" s="336"/>
      <c r="AF119" s="336"/>
      <c r="AG119" s="336"/>
      <c r="AH119" s="336"/>
      <c r="AI119" s="336"/>
      <c r="AJ119" s="336"/>
      <c r="AK119" s="336"/>
      <c r="AL119" s="336"/>
      <c r="AM119" s="336"/>
      <c r="AN119" s="336"/>
      <c r="AO119" s="336"/>
      <c r="AP119" s="336"/>
      <c r="AQ119" s="336"/>
      <c r="AR119" s="336"/>
      <c r="AS119" s="336"/>
      <c r="AT119" s="336"/>
      <c r="AU119" s="336"/>
      <c r="AV119" s="336"/>
      <c r="AW119" s="336"/>
    </row>
    <row r="120" spans="30:49" s="3" customFormat="1" x14ac:dyDescent="0.25">
      <c r="AD120" s="336"/>
      <c r="AE120" s="336"/>
      <c r="AF120" s="336"/>
      <c r="AG120" s="336"/>
      <c r="AH120" s="336"/>
      <c r="AI120" s="336"/>
      <c r="AJ120" s="336"/>
      <c r="AK120" s="336"/>
      <c r="AL120" s="336"/>
      <c r="AM120" s="336"/>
      <c r="AN120" s="336"/>
      <c r="AO120" s="336"/>
      <c r="AP120" s="336"/>
      <c r="AQ120" s="336"/>
      <c r="AR120" s="336"/>
      <c r="AS120" s="336"/>
      <c r="AT120" s="336"/>
      <c r="AU120" s="336"/>
      <c r="AV120" s="336"/>
      <c r="AW120" s="336"/>
    </row>
    <row r="121" spans="30:49" s="3" customFormat="1" x14ac:dyDescent="0.25">
      <c r="AD121" s="336"/>
      <c r="AE121" s="336"/>
      <c r="AF121" s="336"/>
      <c r="AG121" s="336"/>
      <c r="AH121" s="336"/>
      <c r="AI121" s="336"/>
      <c r="AJ121" s="336"/>
      <c r="AK121" s="336"/>
      <c r="AL121" s="336"/>
      <c r="AM121" s="336"/>
      <c r="AN121" s="336"/>
      <c r="AO121" s="336"/>
      <c r="AP121" s="336"/>
      <c r="AQ121" s="336"/>
      <c r="AR121" s="336"/>
      <c r="AS121" s="336"/>
      <c r="AT121" s="336"/>
      <c r="AU121" s="336"/>
      <c r="AV121" s="336"/>
      <c r="AW121" s="336"/>
    </row>
    <row r="122" spans="30:49" s="3" customFormat="1" x14ac:dyDescent="0.25">
      <c r="AD122" s="336"/>
      <c r="AE122" s="336"/>
      <c r="AF122" s="336"/>
      <c r="AG122" s="336"/>
      <c r="AH122" s="336"/>
      <c r="AI122" s="336"/>
      <c r="AJ122" s="336"/>
      <c r="AK122" s="336"/>
      <c r="AL122" s="336"/>
      <c r="AM122" s="336"/>
      <c r="AN122" s="336"/>
      <c r="AO122" s="336"/>
      <c r="AP122" s="336"/>
      <c r="AQ122" s="336"/>
      <c r="AR122" s="336"/>
      <c r="AS122" s="336"/>
      <c r="AT122" s="336"/>
      <c r="AU122" s="336"/>
      <c r="AV122" s="336"/>
      <c r="AW122" s="336"/>
    </row>
    <row r="123" spans="30:49" s="3" customFormat="1" x14ac:dyDescent="0.25">
      <c r="AD123" s="336"/>
      <c r="AE123" s="336"/>
      <c r="AF123" s="336"/>
      <c r="AG123" s="336"/>
      <c r="AH123" s="336"/>
      <c r="AI123" s="336"/>
      <c r="AJ123" s="336"/>
      <c r="AK123" s="336"/>
      <c r="AL123" s="336"/>
      <c r="AM123" s="336"/>
      <c r="AN123" s="336"/>
      <c r="AO123" s="336"/>
      <c r="AP123" s="336"/>
      <c r="AQ123" s="336"/>
      <c r="AR123" s="336"/>
      <c r="AS123" s="336"/>
      <c r="AT123" s="336"/>
      <c r="AU123" s="336"/>
      <c r="AV123" s="336"/>
      <c r="AW123" s="336"/>
    </row>
    <row r="124" spans="30:49" s="3" customFormat="1" x14ac:dyDescent="0.25">
      <c r="AD124" s="336"/>
      <c r="AE124" s="336"/>
      <c r="AF124" s="336"/>
      <c r="AG124" s="336"/>
      <c r="AH124" s="336"/>
      <c r="AI124" s="336"/>
      <c r="AJ124" s="336"/>
      <c r="AK124" s="336"/>
      <c r="AL124" s="336"/>
      <c r="AM124" s="336"/>
      <c r="AN124" s="336"/>
      <c r="AO124" s="336"/>
      <c r="AP124" s="336"/>
      <c r="AQ124" s="336"/>
      <c r="AR124" s="336"/>
      <c r="AS124" s="336"/>
      <c r="AT124" s="336"/>
      <c r="AU124" s="336"/>
      <c r="AV124" s="336"/>
      <c r="AW124" s="336"/>
    </row>
    <row r="125" spans="30:49" s="3" customFormat="1" x14ac:dyDescent="0.25">
      <c r="AD125" s="336"/>
      <c r="AE125" s="336"/>
      <c r="AF125" s="336"/>
      <c r="AG125" s="336"/>
      <c r="AH125" s="336"/>
      <c r="AI125" s="336"/>
      <c r="AJ125" s="336"/>
      <c r="AK125" s="336"/>
      <c r="AL125" s="336"/>
      <c r="AM125" s="336"/>
      <c r="AN125" s="336"/>
      <c r="AO125" s="336"/>
      <c r="AP125" s="336"/>
      <c r="AQ125" s="336"/>
      <c r="AR125" s="336"/>
      <c r="AS125" s="336"/>
      <c r="AT125" s="336"/>
      <c r="AU125" s="336"/>
      <c r="AV125" s="336"/>
      <c r="AW125" s="336"/>
    </row>
    <row r="126" spans="30:49" s="3" customFormat="1" x14ac:dyDescent="0.25">
      <c r="AD126" s="336"/>
      <c r="AE126" s="336"/>
      <c r="AF126" s="336"/>
      <c r="AG126" s="336"/>
      <c r="AH126" s="336"/>
      <c r="AI126" s="336"/>
      <c r="AJ126" s="336"/>
      <c r="AK126" s="336"/>
      <c r="AL126" s="336"/>
      <c r="AM126" s="336"/>
      <c r="AN126" s="336"/>
      <c r="AO126" s="336"/>
      <c r="AP126" s="336"/>
      <c r="AQ126" s="336"/>
      <c r="AR126" s="336"/>
      <c r="AS126" s="336"/>
      <c r="AT126" s="336"/>
      <c r="AU126" s="336"/>
      <c r="AV126" s="336"/>
      <c r="AW126" s="336"/>
    </row>
    <row r="127" spans="30:49" s="3" customFormat="1" x14ac:dyDescent="0.25">
      <c r="AD127" s="336"/>
      <c r="AE127" s="336"/>
      <c r="AF127" s="336"/>
      <c r="AG127" s="336"/>
      <c r="AH127" s="336"/>
      <c r="AI127" s="336"/>
      <c r="AJ127" s="336"/>
      <c r="AK127" s="336"/>
      <c r="AL127" s="336"/>
      <c r="AM127" s="336"/>
      <c r="AN127" s="336"/>
      <c r="AO127" s="336"/>
      <c r="AP127" s="336"/>
      <c r="AQ127" s="336"/>
      <c r="AR127" s="336"/>
      <c r="AS127" s="336"/>
      <c r="AT127" s="336"/>
      <c r="AU127" s="336"/>
      <c r="AV127" s="336"/>
      <c r="AW127" s="336"/>
    </row>
    <row r="128" spans="30:49" s="3" customFormat="1" x14ac:dyDescent="0.25">
      <c r="AD128" s="336"/>
      <c r="AE128" s="336"/>
      <c r="AF128" s="336"/>
      <c r="AG128" s="336"/>
      <c r="AH128" s="336"/>
      <c r="AI128" s="336"/>
      <c r="AJ128" s="336"/>
      <c r="AK128" s="336"/>
      <c r="AL128" s="336"/>
      <c r="AM128" s="336"/>
      <c r="AN128" s="336"/>
      <c r="AO128" s="336"/>
      <c r="AP128" s="336"/>
      <c r="AQ128" s="336"/>
      <c r="AR128" s="336"/>
      <c r="AS128" s="336"/>
      <c r="AT128" s="336"/>
      <c r="AU128" s="336"/>
      <c r="AV128" s="336"/>
      <c r="AW128" s="336"/>
    </row>
    <row r="129" spans="30:49" s="3" customFormat="1" x14ac:dyDescent="0.25">
      <c r="AD129" s="336"/>
      <c r="AE129" s="336"/>
      <c r="AF129" s="336"/>
      <c r="AG129" s="336"/>
      <c r="AH129" s="336"/>
      <c r="AI129" s="336"/>
      <c r="AJ129" s="336"/>
      <c r="AK129" s="336"/>
      <c r="AL129" s="336"/>
      <c r="AM129" s="336"/>
      <c r="AN129" s="336"/>
      <c r="AO129" s="336"/>
      <c r="AP129" s="336"/>
      <c r="AQ129" s="336"/>
      <c r="AR129" s="336"/>
      <c r="AS129" s="336"/>
      <c r="AT129" s="336"/>
      <c r="AU129" s="336"/>
      <c r="AV129" s="336"/>
      <c r="AW129" s="336"/>
    </row>
    <row r="130" spans="30:49" s="3" customFormat="1" x14ac:dyDescent="0.25">
      <c r="AD130" s="336"/>
      <c r="AE130" s="336"/>
      <c r="AF130" s="336"/>
      <c r="AG130" s="336"/>
      <c r="AH130" s="336"/>
      <c r="AI130" s="336"/>
      <c r="AJ130" s="336"/>
      <c r="AK130" s="336"/>
      <c r="AL130" s="336"/>
      <c r="AM130" s="336"/>
      <c r="AN130" s="336"/>
      <c r="AO130" s="336"/>
      <c r="AP130" s="336"/>
      <c r="AQ130" s="336"/>
      <c r="AR130" s="336"/>
      <c r="AS130" s="336"/>
      <c r="AT130" s="336"/>
      <c r="AU130" s="336"/>
      <c r="AV130" s="336"/>
      <c r="AW130" s="336"/>
    </row>
    <row r="131" spans="30:49" s="3" customFormat="1" x14ac:dyDescent="0.25">
      <c r="AD131" s="336"/>
      <c r="AE131" s="336"/>
      <c r="AF131" s="336"/>
      <c r="AG131" s="336"/>
      <c r="AH131" s="336"/>
      <c r="AI131" s="336"/>
      <c r="AJ131" s="336"/>
      <c r="AK131" s="336"/>
      <c r="AL131" s="336"/>
      <c r="AM131" s="336"/>
      <c r="AN131" s="336"/>
      <c r="AO131" s="336"/>
      <c r="AP131" s="336"/>
      <c r="AQ131" s="336"/>
      <c r="AR131" s="336"/>
      <c r="AS131" s="336"/>
      <c r="AT131" s="336"/>
      <c r="AU131" s="336"/>
      <c r="AV131" s="336"/>
      <c r="AW131" s="336"/>
    </row>
    <row r="132" spans="30:49" s="3" customFormat="1" x14ac:dyDescent="0.25">
      <c r="AD132" s="336"/>
      <c r="AE132" s="336"/>
      <c r="AF132" s="336"/>
      <c r="AG132" s="336"/>
      <c r="AH132" s="336"/>
      <c r="AI132" s="336"/>
      <c r="AJ132" s="336"/>
      <c r="AK132" s="336"/>
      <c r="AL132" s="336"/>
      <c r="AM132" s="336"/>
      <c r="AN132" s="336"/>
      <c r="AO132" s="336"/>
      <c r="AP132" s="336"/>
      <c r="AQ132" s="336"/>
      <c r="AR132" s="336"/>
      <c r="AS132" s="336"/>
      <c r="AT132" s="336"/>
      <c r="AU132" s="336"/>
      <c r="AV132" s="336"/>
      <c r="AW132" s="336"/>
    </row>
    <row r="133" spans="30:49" s="3" customFormat="1" x14ac:dyDescent="0.25">
      <c r="AD133" s="336"/>
      <c r="AE133" s="336"/>
      <c r="AF133" s="336"/>
      <c r="AG133" s="336"/>
      <c r="AH133" s="336"/>
      <c r="AI133" s="336"/>
      <c r="AJ133" s="336"/>
      <c r="AK133" s="336"/>
      <c r="AL133" s="336"/>
      <c r="AM133" s="336"/>
      <c r="AN133" s="336"/>
      <c r="AO133" s="336"/>
      <c r="AP133" s="336"/>
      <c r="AQ133" s="336"/>
      <c r="AR133" s="336"/>
      <c r="AS133" s="336"/>
      <c r="AT133" s="336"/>
      <c r="AU133" s="336"/>
      <c r="AV133" s="336"/>
      <c r="AW133" s="336"/>
    </row>
    <row r="134" spans="30:49" s="3" customFormat="1" x14ac:dyDescent="0.25">
      <c r="AD134" s="336"/>
      <c r="AE134" s="336"/>
      <c r="AF134" s="336"/>
      <c r="AG134" s="336"/>
      <c r="AH134" s="336"/>
      <c r="AI134" s="336"/>
      <c r="AJ134" s="336"/>
      <c r="AK134" s="336"/>
      <c r="AL134" s="336"/>
      <c r="AM134" s="336"/>
      <c r="AN134" s="336"/>
      <c r="AO134" s="336"/>
      <c r="AP134" s="336"/>
      <c r="AQ134" s="336"/>
      <c r="AR134" s="336"/>
      <c r="AS134" s="336"/>
      <c r="AT134" s="336"/>
      <c r="AU134" s="336"/>
      <c r="AV134" s="336"/>
      <c r="AW134" s="336"/>
    </row>
    <row r="135" spans="30:49" s="3" customFormat="1" x14ac:dyDescent="0.25">
      <c r="AD135" s="336"/>
      <c r="AE135" s="336"/>
      <c r="AF135" s="336"/>
      <c r="AG135" s="336"/>
      <c r="AH135" s="336"/>
      <c r="AI135" s="336"/>
      <c r="AJ135" s="336"/>
      <c r="AK135" s="336"/>
      <c r="AL135" s="336"/>
      <c r="AM135" s="336"/>
      <c r="AN135" s="336"/>
      <c r="AO135" s="336"/>
      <c r="AP135" s="336"/>
      <c r="AQ135" s="336"/>
      <c r="AR135" s="336"/>
      <c r="AS135" s="336"/>
      <c r="AT135" s="336"/>
      <c r="AU135" s="336"/>
      <c r="AV135" s="336"/>
      <c r="AW135" s="336"/>
    </row>
    <row r="136" spans="30:49" s="3" customFormat="1" x14ac:dyDescent="0.25">
      <c r="AD136" s="336"/>
      <c r="AE136" s="336"/>
      <c r="AF136" s="336"/>
      <c r="AG136" s="336"/>
      <c r="AH136" s="336"/>
      <c r="AI136" s="336"/>
      <c r="AJ136" s="336"/>
      <c r="AK136" s="336"/>
      <c r="AL136" s="336"/>
      <c r="AM136" s="336"/>
      <c r="AN136" s="336"/>
      <c r="AO136" s="336"/>
      <c r="AP136" s="336"/>
      <c r="AQ136" s="336"/>
      <c r="AR136" s="336"/>
      <c r="AS136" s="336"/>
      <c r="AT136" s="336"/>
      <c r="AU136" s="336"/>
      <c r="AV136" s="336"/>
      <c r="AW136" s="336"/>
    </row>
    <row r="137" spans="30:49" s="3" customFormat="1" x14ac:dyDescent="0.25">
      <c r="AD137" s="336"/>
      <c r="AE137" s="336"/>
      <c r="AF137" s="336"/>
      <c r="AG137" s="336"/>
      <c r="AH137" s="336"/>
      <c r="AI137" s="336"/>
      <c r="AJ137" s="336"/>
      <c r="AK137" s="336"/>
      <c r="AL137" s="336"/>
      <c r="AM137" s="336"/>
      <c r="AN137" s="336"/>
      <c r="AO137" s="336"/>
      <c r="AP137" s="336"/>
      <c r="AQ137" s="336"/>
      <c r="AR137" s="336"/>
      <c r="AS137" s="336"/>
      <c r="AT137" s="336"/>
      <c r="AU137" s="336"/>
      <c r="AV137" s="336"/>
      <c r="AW137" s="336"/>
    </row>
    <row r="138" spans="30:49" s="3" customFormat="1" x14ac:dyDescent="0.25">
      <c r="AD138" s="336"/>
      <c r="AE138" s="336"/>
      <c r="AF138" s="336"/>
      <c r="AG138" s="336"/>
      <c r="AH138" s="336"/>
      <c r="AI138" s="336"/>
      <c r="AJ138" s="336"/>
      <c r="AK138" s="336"/>
      <c r="AL138" s="336"/>
      <c r="AM138" s="336"/>
      <c r="AN138" s="336"/>
      <c r="AO138" s="336"/>
      <c r="AP138" s="336"/>
      <c r="AQ138" s="336"/>
      <c r="AR138" s="336"/>
      <c r="AS138" s="336"/>
      <c r="AT138" s="336"/>
      <c r="AU138" s="336"/>
      <c r="AV138" s="336"/>
      <c r="AW138" s="336"/>
    </row>
    <row r="139" spans="30:49" s="3" customFormat="1" x14ac:dyDescent="0.25">
      <c r="AD139" s="336"/>
      <c r="AE139" s="336"/>
      <c r="AF139" s="336"/>
      <c r="AG139" s="336"/>
      <c r="AH139" s="336"/>
      <c r="AI139" s="336"/>
      <c r="AJ139" s="336"/>
      <c r="AK139" s="336"/>
      <c r="AL139" s="336"/>
      <c r="AM139" s="336"/>
      <c r="AN139" s="336"/>
      <c r="AO139" s="336"/>
      <c r="AP139" s="336"/>
      <c r="AQ139" s="336"/>
      <c r="AR139" s="336"/>
      <c r="AS139" s="336"/>
      <c r="AT139" s="336"/>
      <c r="AU139" s="336"/>
      <c r="AV139" s="336"/>
      <c r="AW139" s="336"/>
    </row>
    <row r="140" spans="30:49" s="3" customFormat="1" x14ac:dyDescent="0.25">
      <c r="AD140" s="336"/>
      <c r="AE140" s="336"/>
      <c r="AF140" s="336"/>
      <c r="AG140" s="336"/>
      <c r="AH140" s="336"/>
      <c r="AI140" s="336"/>
      <c r="AJ140" s="336"/>
      <c r="AK140" s="336"/>
      <c r="AL140" s="336"/>
      <c r="AM140" s="336"/>
      <c r="AN140" s="336"/>
      <c r="AO140" s="336"/>
      <c r="AP140" s="336"/>
      <c r="AQ140" s="336"/>
      <c r="AR140" s="336"/>
      <c r="AS140" s="336"/>
      <c r="AT140" s="336"/>
      <c r="AU140" s="336"/>
      <c r="AV140" s="336"/>
      <c r="AW140" s="336"/>
    </row>
    <row r="141" spans="30:49" s="3" customFormat="1" x14ac:dyDescent="0.25">
      <c r="AD141" s="336"/>
      <c r="AE141" s="336"/>
      <c r="AF141" s="336"/>
      <c r="AG141" s="336"/>
      <c r="AH141" s="336"/>
      <c r="AI141" s="336"/>
      <c r="AJ141" s="336"/>
      <c r="AK141" s="336"/>
      <c r="AL141" s="336"/>
      <c r="AM141" s="336"/>
      <c r="AN141" s="336"/>
      <c r="AO141" s="336"/>
      <c r="AP141" s="336"/>
      <c r="AQ141" s="336"/>
      <c r="AR141" s="336"/>
      <c r="AS141" s="336"/>
      <c r="AT141" s="336"/>
      <c r="AU141" s="336"/>
      <c r="AV141" s="336"/>
      <c r="AW141" s="336"/>
    </row>
    <row r="142" spans="30:49" s="3" customFormat="1" x14ac:dyDescent="0.25">
      <c r="AD142" s="336"/>
      <c r="AE142" s="336"/>
      <c r="AF142" s="336"/>
      <c r="AG142" s="336"/>
      <c r="AH142" s="336"/>
      <c r="AI142" s="336"/>
      <c r="AJ142" s="336"/>
      <c r="AK142" s="336"/>
      <c r="AL142" s="336"/>
      <c r="AM142" s="336"/>
      <c r="AN142" s="336"/>
      <c r="AO142" s="336"/>
      <c r="AP142" s="336"/>
      <c r="AQ142" s="336"/>
      <c r="AR142" s="336"/>
      <c r="AS142" s="336"/>
      <c r="AT142" s="336"/>
      <c r="AU142" s="336"/>
      <c r="AV142" s="336"/>
      <c r="AW142" s="336"/>
    </row>
    <row r="143" spans="30:49" s="3" customFormat="1" x14ac:dyDescent="0.25">
      <c r="AD143" s="336"/>
      <c r="AE143" s="336"/>
      <c r="AF143" s="336"/>
      <c r="AG143" s="336"/>
      <c r="AH143" s="336"/>
      <c r="AI143" s="336"/>
      <c r="AJ143" s="336"/>
      <c r="AK143" s="336"/>
      <c r="AL143" s="336"/>
      <c r="AM143" s="336"/>
      <c r="AN143" s="336"/>
      <c r="AO143" s="336"/>
      <c r="AP143" s="336"/>
      <c r="AQ143" s="336"/>
      <c r="AR143" s="336"/>
      <c r="AS143" s="336"/>
      <c r="AT143" s="336"/>
      <c r="AU143" s="336"/>
      <c r="AV143" s="336"/>
      <c r="AW143" s="336"/>
    </row>
    <row r="144" spans="30:49" s="3" customFormat="1" x14ac:dyDescent="0.25">
      <c r="AD144" s="336"/>
      <c r="AE144" s="336"/>
      <c r="AF144" s="336"/>
      <c r="AG144" s="336"/>
      <c r="AH144" s="336"/>
      <c r="AI144" s="336"/>
      <c r="AJ144" s="336"/>
      <c r="AK144" s="336"/>
      <c r="AL144" s="336"/>
      <c r="AM144" s="336"/>
      <c r="AN144" s="336"/>
      <c r="AO144" s="336"/>
      <c r="AP144" s="336"/>
      <c r="AQ144" s="336"/>
      <c r="AR144" s="336"/>
      <c r="AS144" s="336"/>
      <c r="AT144" s="336"/>
      <c r="AU144" s="336"/>
      <c r="AV144" s="336"/>
      <c r="AW144" s="336"/>
    </row>
    <row r="145" spans="30:49" s="3" customFormat="1" x14ac:dyDescent="0.25">
      <c r="AD145" s="336"/>
      <c r="AE145" s="336"/>
      <c r="AF145" s="336"/>
      <c r="AG145" s="336"/>
      <c r="AH145" s="336"/>
      <c r="AI145" s="336"/>
      <c r="AJ145" s="336"/>
      <c r="AK145" s="336"/>
      <c r="AL145" s="336"/>
      <c r="AM145" s="336"/>
      <c r="AN145" s="336"/>
      <c r="AO145" s="336"/>
      <c r="AP145" s="336"/>
      <c r="AQ145" s="336"/>
      <c r="AR145" s="336"/>
      <c r="AS145" s="336"/>
      <c r="AT145" s="336"/>
      <c r="AU145" s="336"/>
      <c r="AV145" s="336"/>
      <c r="AW145" s="336"/>
    </row>
    <row r="146" spans="30:49" s="3" customFormat="1" x14ac:dyDescent="0.25">
      <c r="AD146" s="336"/>
      <c r="AE146" s="336"/>
      <c r="AF146" s="336"/>
      <c r="AG146" s="336"/>
      <c r="AH146" s="336"/>
      <c r="AI146" s="336"/>
      <c r="AJ146" s="336"/>
      <c r="AK146" s="336"/>
      <c r="AL146" s="336"/>
      <c r="AM146" s="336"/>
      <c r="AN146" s="336"/>
      <c r="AO146" s="336"/>
      <c r="AP146" s="336"/>
      <c r="AQ146" s="336"/>
      <c r="AR146" s="336"/>
      <c r="AS146" s="336"/>
      <c r="AT146" s="336"/>
      <c r="AU146" s="336"/>
      <c r="AV146" s="336"/>
      <c r="AW146" s="336"/>
    </row>
    <row r="147" spans="30:49" s="3" customFormat="1" x14ac:dyDescent="0.25">
      <c r="AD147" s="336"/>
      <c r="AE147" s="336"/>
      <c r="AF147" s="336"/>
      <c r="AG147" s="336"/>
      <c r="AH147" s="336"/>
      <c r="AI147" s="336"/>
      <c r="AJ147" s="336"/>
      <c r="AK147" s="336"/>
      <c r="AL147" s="336"/>
      <c r="AM147" s="336"/>
      <c r="AN147" s="336"/>
      <c r="AO147" s="336"/>
      <c r="AP147" s="336"/>
      <c r="AQ147" s="336"/>
      <c r="AR147" s="336"/>
      <c r="AS147" s="336"/>
      <c r="AT147" s="336"/>
      <c r="AU147" s="336"/>
      <c r="AV147" s="336"/>
      <c r="AW147" s="336"/>
    </row>
    <row r="148" spans="30:49" s="3" customFormat="1" x14ac:dyDescent="0.25">
      <c r="AD148" s="336"/>
      <c r="AE148" s="336"/>
      <c r="AF148" s="336"/>
      <c r="AG148" s="336"/>
      <c r="AH148" s="336"/>
      <c r="AI148" s="336"/>
      <c r="AJ148" s="336"/>
      <c r="AK148" s="336"/>
      <c r="AL148" s="336"/>
      <c r="AM148" s="336"/>
      <c r="AN148" s="336"/>
      <c r="AO148" s="336"/>
      <c r="AP148" s="336"/>
      <c r="AQ148" s="336"/>
      <c r="AR148" s="336"/>
      <c r="AS148" s="336"/>
      <c r="AT148" s="336"/>
      <c r="AU148" s="336"/>
      <c r="AV148" s="336"/>
      <c r="AW148" s="336"/>
    </row>
    <row r="149" spans="30:49" s="3" customFormat="1" x14ac:dyDescent="0.25">
      <c r="AD149" s="336"/>
      <c r="AE149" s="336"/>
      <c r="AF149" s="336"/>
      <c r="AG149" s="336"/>
      <c r="AH149" s="336"/>
      <c r="AI149" s="336"/>
      <c r="AJ149" s="336"/>
      <c r="AK149" s="336"/>
      <c r="AL149" s="336"/>
      <c r="AM149" s="336"/>
      <c r="AN149" s="336"/>
      <c r="AO149" s="336"/>
      <c r="AP149" s="336"/>
      <c r="AQ149" s="336"/>
      <c r="AR149" s="336"/>
      <c r="AS149" s="336"/>
      <c r="AT149" s="336"/>
      <c r="AU149" s="336"/>
      <c r="AV149" s="336"/>
      <c r="AW149" s="336"/>
    </row>
    <row r="150" spans="30:49" s="3" customFormat="1" x14ac:dyDescent="0.25">
      <c r="AD150" s="336"/>
      <c r="AE150" s="336"/>
      <c r="AF150" s="336"/>
      <c r="AG150" s="336"/>
      <c r="AH150" s="336"/>
      <c r="AI150" s="336"/>
      <c r="AJ150" s="336"/>
      <c r="AK150" s="336"/>
      <c r="AL150" s="336"/>
      <c r="AM150" s="336"/>
      <c r="AN150" s="336"/>
      <c r="AO150" s="336"/>
      <c r="AP150" s="336"/>
      <c r="AQ150" s="336"/>
      <c r="AR150" s="336"/>
      <c r="AS150" s="336"/>
      <c r="AT150" s="336"/>
      <c r="AU150" s="336"/>
      <c r="AV150" s="336"/>
      <c r="AW150" s="336"/>
    </row>
    <row r="151" spans="30:49" s="3" customFormat="1" x14ac:dyDescent="0.25">
      <c r="AD151" s="336"/>
      <c r="AE151" s="336"/>
      <c r="AF151" s="336"/>
      <c r="AG151" s="336"/>
      <c r="AH151" s="336"/>
      <c r="AI151" s="336"/>
      <c r="AJ151" s="336"/>
      <c r="AK151" s="336"/>
      <c r="AL151" s="336"/>
      <c r="AM151" s="336"/>
      <c r="AN151" s="336"/>
      <c r="AO151" s="336"/>
      <c r="AP151" s="336"/>
      <c r="AQ151" s="336"/>
      <c r="AR151" s="336"/>
      <c r="AS151" s="336"/>
      <c r="AT151" s="336"/>
      <c r="AU151" s="336"/>
      <c r="AV151" s="336"/>
      <c r="AW151" s="336"/>
    </row>
    <row r="152" spans="30:49" s="3" customFormat="1" x14ac:dyDescent="0.25">
      <c r="AD152" s="336"/>
      <c r="AE152" s="336"/>
      <c r="AF152" s="336"/>
      <c r="AG152" s="336"/>
      <c r="AH152" s="336"/>
      <c r="AI152" s="336"/>
      <c r="AJ152" s="336"/>
      <c r="AK152" s="336"/>
      <c r="AL152" s="336"/>
      <c r="AM152" s="336"/>
      <c r="AN152" s="336"/>
      <c r="AO152" s="336"/>
      <c r="AP152" s="336"/>
      <c r="AQ152" s="336"/>
      <c r="AR152" s="336"/>
      <c r="AS152" s="336"/>
      <c r="AT152" s="336"/>
      <c r="AU152" s="336"/>
      <c r="AV152" s="336"/>
      <c r="AW152" s="336"/>
    </row>
    <row r="153" spans="30:49" s="3" customFormat="1" x14ac:dyDescent="0.25">
      <c r="AD153" s="336"/>
      <c r="AE153" s="336"/>
      <c r="AF153" s="336"/>
      <c r="AG153" s="336"/>
      <c r="AH153" s="336"/>
      <c r="AI153" s="336"/>
      <c r="AJ153" s="336"/>
      <c r="AK153" s="336"/>
      <c r="AL153" s="336"/>
      <c r="AM153" s="336"/>
      <c r="AN153" s="336"/>
      <c r="AO153" s="336"/>
      <c r="AP153" s="336"/>
      <c r="AQ153" s="336"/>
      <c r="AR153" s="336"/>
      <c r="AS153" s="336"/>
      <c r="AT153" s="336"/>
      <c r="AU153" s="336"/>
      <c r="AV153" s="336"/>
      <c r="AW153" s="336"/>
    </row>
    <row r="154" spans="30:49" s="3" customFormat="1" x14ac:dyDescent="0.25">
      <c r="AD154" s="336"/>
      <c r="AE154" s="336"/>
      <c r="AF154" s="336"/>
      <c r="AG154" s="336"/>
      <c r="AH154" s="336"/>
      <c r="AI154" s="336"/>
      <c r="AJ154" s="336"/>
      <c r="AK154" s="336"/>
      <c r="AL154" s="336"/>
      <c r="AM154" s="336"/>
      <c r="AN154" s="336"/>
      <c r="AO154" s="336"/>
      <c r="AP154" s="336"/>
      <c r="AQ154" s="336"/>
      <c r="AR154" s="336"/>
      <c r="AS154" s="336"/>
      <c r="AT154" s="336"/>
      <c r="AU154" s="336"/>
      <c r="AV154" s="336"/>
      <c r="AW154" s="336"/>
    </row>
    <row r="155" spans="30:49" s="3" customFormat="1" x14ac:dyDescent="0.25">
      <c r="AD155" s="336"/>
      <c r="AE155" s="336"/>
      <c r="AF155" s="336"/>
      <c r="AG155" s="336"/>
      <c r="AH155" s="336"/>
      <c r="AI155" s="336"/>
      <c r="AJ155" s="336"/>
      <c r="AK155" s="336"/>
      <c r="AL155" s="336"/>
      <c r="AM155" s="336"/>
      <c r="AN155" s="336"/>
      <c r="AO155" s="336"/>
      <c r="AP155" s="336"/>
      <c r="AQ155" s="336"/>
      <c r="AR155" s="336"/>
      <c r="AS155" s="336"/>
      <c r="AT155" s="336"/>
      <c r="AU155" s="336"/>
      <c r="AV155" s="336"/>
      <c r="AW155" s="336"/>
    </row>
    <row r="156" spans="30:49" s="3" customFormat="1" x14ac:dyDescent="0.25">
      <c r="AD156" s="336"/>
      <c r="AE156" s="336"/>
      <c r="AF156" s="336"/>
      <c r="AG156" s="336"/>
      <c r="AH156" s="336"/>
      <c r="AI156" s="336"/>
      <c r="AJ156" s="336"/>
      <c r="AK156" s="336"/>
      <c r="AL156" s="336"/>
      <c r="AM156" s="336"/>
      <c r="AN156" s="336"/>
      <c r="AO156" s="336"/>
      <c r="AP156" s="336"/>
      <c r="AQ156" s="336"/>
      <c r="AR156" s="336"/>
      <c r="AS156" s="336"/>
      <c r="AT156" s="336"/>
      <c r="AU156" s="336"/>
      <c r="AV156" s="336"/>
      <c r="AW156" s="336"/>
    </row>
    <row r="157" spans="30:49" s="3" customFormat="1" x14ac:dyDescent="0.25">
      <c r="AD157" s="336"/>
      <c r="AE157" s="336"/>
      <c r="AF157" s="336"/>
      <c r="AG157" s="336"/>
      <c r="AH157" s="336"/>
      <c r="AI157" s="336"/>
      <c r="AJ157" s="336"/>
      <c r="AK157" s="336"/>
      <c r="AL157" s="336"/>
      <c r="AM157" s="336"/>
      <c r="AN157" s="336"/>
      <c r="AO157" s="336"/>
      <c r="AP157" s="336"/>
      <c r="AQ157" s="336"/>
      <c r="AR157" s="336"/>
      <c r="AS157" s="336"/>
      <c r="AT157" s="336"/>
      <c r="AU157" s="336"/>
      <c r="AV157" s="336"/>
      <c r="AW157" s="336"/>
    </row>
    <row r="158" spans="30:49" s="3" customFormat="1" x14ac:dyDescent="0.25">
      <c r="AD158" s="336"/>
      <c r="AE158" s="336"/>
      <c r="AF158" s="336"/>
      <c r="AG158" s="336"/>
      <c r="AH158" s="336"/>
      <c r="AI158" s="336"/>
      <c r="AJ158" s="336"/>
      <c r="AK158" s="336"/>
      <c r="AL158" s="336"/>
      <c r="AM158" s="336"/>
      <c r="AN158" s="336"/>
      <c r="AO158" s="336"/>
      <c r="AP158" s="336"/>
      <c r="AQ158" s="336"/>
      <c r="AR158" s="336"/>
      <c r="AS158" s="336"/>
      <c r="AT158" s="336"/>
      <c r="AU158" s="336"/>
      <c r="AV158" s="336"/>
      <c r="AW158" s="336"/>
    </row>
    <row r="159" spans="30:49" s="3" customFormat="1" x14ac:dyDescent="0.25">
      <c r="AD159" s="336"/>
      <c r="AE159" s="336"/>
      <c r="AF159" s="336"/>
      <c r="AG159" s="336"/>
      <c r="AH159" s="336"/>
      <c r="AI159" s="336"/>
      <c r="AJ159" s="336"/>
      <c r="AK159" s="336"/>
      <c r="AL159" s="336"/>
      <c r="AM159" s="336"/>
      <c r="AN159" s="336"/>
      <c r="AO159" s="336"/>
      <c r="AP159" s="336"/>
      <c r="AQ159" s="336"/>
      <c r="AR159" s="336"/>
      <c r="AS159" s="336"/>
      <c r="AT159" s="336"/>
      <c r="AU159" s="336"/>
      <c r="AV159" s="336"/>
      <c r="AW159" s="336"/>
    </row>
    <row r="160" spans="30:49" s="3" customFormat="1" x14ac:dyDescent="0.25">
      <c r="AD160" s="336"/>
      <c r="AE160" s="336"/>
      <c r="AF160" s="336"/>
      <c r="AG160" s="336"/>
      <c r="AH160" s="336"/>
      <c r="AI160" s="336"/>
      <c r="AJ160" s="336"/>
      <c r="AK160" s="336"/>
      <c r="AL160" s="336"/>
      <c r="AM160" s="336"/>
      <c r="AN160" s="336"/>
      <c r="AO160" s="336"/>
      <c r="AP160" s="336"/>
      <c r="AQ160" s="336"/>
      <c r="AR160" s="336"/>
      <c r="AS160" s="336"/>
      <c r="AT160" s="336"/>
      <c r="AU160" s="336"/>
      <c r="AV160" s="336"/>
      <c r="AW160" s="336"/>
    </row>
    <row r="161" spans="30:49" s="3" customFormat="1" x14ac:dyDescent="0.25">
      <c r="AD161" s="336"/>
      <c r="AE161" s="336"/>
      <c r="AF161" s="336"/>
      <c r="AG161" s="336"/>
      <c r="AH161" s="336"/>
      <c r="AI161" s="336"/>
      <c r="AJ161" s="336"/>
      <c r="AK161" s="336"/>
      <c r="AL161" s="336"/>
      <c r="AM161" s="336"/>
      <c r="AN161" s="336"/>
      <c r="AO161" s="336"/>
      <c r="AP161" s="336"/>
      <c r="AQ161" s="336"/>
      <c r="AR161" s="336"/>
      <c r="AS161" s="336"/>
      <c r="AT161" s="336"/>
      <c r="AU161" s="336"/>
      <c r="AV161" s="336"/>
      <c r="AW161" s="336"/>
    </row>
    <row r="162" spans="30:49" s="3" customFormat="1" x14ac:dyDescent="0.25">
      <c r="AD162" s="336"/>
      <c r="AE162" s="336"/>
      <c r="AF162" s="336"/>
      <c r="AG162" s="336"/>
      <c r="AH162" s="336"/>
      <c r="AI162" s="336"/>
      <c r="AJ162" s="336"/>
      <c r="AK162" s="336"/>
      <c r="AL162" s="336"/>
      <c r="AM162" s="336"/>
      <c r="AN162" s="336"/>
      <c r="AO162" s="336"/>
      <c r="AP162" s="336"/>
      <c r="AQ162" s="336"/>
      <c r="AR162" s="336"/>
      <c r="AS162" s="336"/>
      <c r="AT162" s="336"/>
      <c r="AU162" s="336"/>
      <c r="AV162" s="336"/>
      <c r="AW162" s="336"/>
    </row>
    <row r="163" spans="30:49" s="3" customFormat="1" x14ac:dyDescent="0.25">
      <c r="AD163" s="336"/>
      <c r="AE163" s="336"/>
      <c r="AF163" s="336"/>
      <c r="AG163" s="336"/>
      <c r="AH163" s="336"/>
      <c r="AI163" s="336"/>
      <c r="AJ163" s="336"/>
      <c r="AK163" s="336"/>
      <c r="AL163" s="336"/>
      <c r="AM163" s="336"/>
      <c r="AN163" s="336"/>
      <c r="AO163" s="336"/>
      <c r="AP163" s="336"/>
      <c r="AQ163" s="336"/>
      <c r="AR163" s="336"/>
      <c r="AS163" s="336"/>
      <c r="AT163" s="336"/>
      <c r="AU163" s="336"/>
      <c r="AV163" s="336"/>
      <c r="AW163" s="336"/>
    </row>
    <row r="164" spans="30:49" s="3" customFormat="1" x14ac:dyDescent="0.25">
      <c r="AD164" s="336"/>
      <c r="AE164" s="336"/>
      <c r="AF164" s="336"/>
      <c r="AG164" s="336"/>
      <c r="AH164" s="336"/>
      <c r="AI164" s="336"/>
      <c r="AJ164" s="336"/>
      <c r="AK164" s="336"/>
      <c r="AL164" s="336"/>
      <c r="AM164" s="336"/>
      <c r="AN164" s="336"/>
      <c r="AO164" s="336"/>
      <c r="AP164" s="336"/>
      <c r="AQ164" s="336"/>
      <c r="AR164" s="336"/>
      <c r="AS164" s="336"/>
      <c r="AT164" s="336"/>
      <c r="AU164" s="336"/>
      <c r="AV164" s="336"/>
      <c r="AW164" s="336"/>
    </row>
    <row r="165" spans="30:49" s="3" customFormat="1" x14ac:dyDescent="0.25">
      <c r="AD165" s="336"/>
      <c r="AE165" s="336"/>
      <c r="AF165" s="336"/>
      <c r="AG165" s="336"/>
      <c r="AH165" s="336"/>
      <c r="AI165" s="336"/>
      <c r="AJ165" s="336"/>
      <c r="AK165" s="336"/>
      <c r="AL165" s="336"/>
      <c r="AM165" s="336"/>
      <c r="AN165" s="336"/>
      <c r="AO165" s="336"/>
      <c r="AP165" s="336"/>
      <c r="AQ165" s="336"/>
      <c r="AR165" s="336"/>
      <c r="AS165" s="336"/>
      <c r="AT165" s="336"/>
      <c r="AU165" s="336"/>
      <c r="AV165" s="336"/>
      <c r="AW165" s="336"/>
    </row>
    <row r="166" spans="30:49" s="3" customFormat="1" x14ac:dyDescent="0.25">
      <c r="AD166" s="336"/>
      <c r="AE166" s="336"/>
      <c r="AF166" s="336"/>
      <c r="AG166" s="336"/>
      <c r="AH166" s="336"/>
      <c r="AI166" s="336"/>
      <c r="AJ166" s="336"/>
      <c r="AK166" s="336"/>
      <c r="AL166" s="336"/>
      <c r="AM166" s="336"/>
      <c r="AN166" s="336"/>
      <c r="AO166" s="336"/>
      <c r="AP166" s="336"/>
      <c r="AQ166" s="336"/>
      <c r="AR166" s="336"/>
      <c r="AS166" s="336"/>
      <c r="AT166" s="336"/>
      <c r="AU166" s="336"/>
      <c r="AV166" s="336"/>
      <c r="AW166" s="336"/>
    </row>
    <row r="167" spans="30:49" s="3" customFormat="1" x14ac:dyDescent="0.25">
      <c r="AD167" s="336"/>
      <c r="AE167" s="336"/>
      <c r="AF167" s="336"/>
      <c r="AG167" s="336"/>
      <c r="AH167" s="336"/>
      <c r="AI167" s="336"/>
      <c r="AJ167" s="336"/>
      <c r="AK167" s="336"/>
      <c r="AL167" s="336"/>
      <c r="AM167" s="336"/>
      <c r="AN167" s="336"/>
      <c r="AO167" s="336"/>
      <c r="AP167" s="336"/>
      <c r="AQ167" s="336"/>
      <c r="AR167" s="336"/>
      <c r="AS167" s="336"/>
      <c r="AT167" s="336"/>
      <c r="AU167" s="336"/>
      <c r="AV167" s="336"/>
      <c r="AW167" s="336"/>
    </row>
    <row r="168" spans="30:49" s="3" customFormat="1" x14ac:dyDescent="0.25">
      <c r="AD168" s="336"/>
      <c r="AE168" s="336"/>
      <c r="AF168" s="336"/>
      <c r="AG168" s="336"/>
      <c r="AH168" s="336"/>
      <c r="AI168" s="336"/>
      <c r="AJ168" s="336"/>
      <c r="AK168" s="336"/>
      <c r="AL168" s="336"/>
      <c r="AM168" s="336"/>
      <c r="AN168" s="336"/>
      <c r="AO168" s="336"/>
      <c r="AP168" s="336"/>
      <c r="AQ168" s="336"/>
      <c r="AR168" s="336"/>
      <c r="AS168" s="336"/>
      <c r="AT168" s="336"/>
      <c r="AU168" s="336"/>
      <c r="AV168" s="336"/>
      <c r="AW168" s="336"/>
    </row>
    <row r="169" spans="30:49" s="3" customFormat="1" x14ac:dyDescent="0.25">
      <c r="AD169" s="336"/>
      <c r="AE169" s="336"/>
      <c r="AF169" s="336"/>
      <c r="AG169" s="336"/>
      <c r="AH169" s="336"/>
      <c r="AI169" s="336"/>
      <c r="AJ169" s="336"/>
      <c r="AK169" s="336"/>
      <c r="AL169" s="336"/>
      <c r="AM169" s="336"/>
      <c r="AN169" s="336"/>
      <c r="AO169" s="336"/>
      <c r="AP169" s="336"/>
      <c r="AQ169" s="336"/>
      <c r="AR169" s="336"/>
      <c r="AS169" s="336"/>
      <c r="AT169" s="336"/>
      <c r="AU169" s="336"/>
      <c r="AV169" s="336"/>
      <c r="AW169" s="336"/>
    </row>
    <row r="170" spans="30:49" s="3" customFormat="1" x14ac:dyDescent="0.25">
      <c r="AD170" s="336"/>
      <c r="AE170" s="336"/>
      <c r="AF170" s="336"/>
      <c r="AG170" s="336"/>
      <c r="AH170" s="336"/>
      <c r="AI170" s="336"/>
      <c r="AJ170" s="336"/>
      <c r="AK170" s="336"/>
      <c r="AL170" s="336"/>
      <c r="AM170" s="336"/>
      <c r="AN170" s="336"/>
      <c r="AO170" s="336"/>
      <c r="AP170" s="336"/>
      <c r="AQ170" s="336"/>
      <c r="AR170" s="336"/>
      <c r="AS170" s="336"/>
      <c r="AT170" s="336"/>
      <c r="AU170" s="336"/>
      <c r="AV170" s="336"/>
      <c r="AW170" s="336"/>
    </row>
    <row r="171" spans="30:49" s="3" customFormat="1" x14ac:dyDescent="0.25">
      <c r="AD171" s="336"/>
      <c r="AE171" s="336"/>
      <c r="AF171" s="336"/>
      <c r="AG171" s="336"/>
      <c r="AH171" s="336"/>
      <c r="AI171" s="336"/>
      <c r="AJ171" s="336"/>
      <c r="AK171" s="336"/>
      <c r="AL171" s="336"/>
      <c r="AM171" s="336"/>
      <c r="AN171" s="336"/>
      <c r="AO171" s="336"/>
      <c r="AP171" s="336"/>
      <c r="AQ171" s="336"/>
      <c r="AR171" s="336"/>
      <c r="AS171" s="336"/>
      <c r="AT171" s="336"/>
      <c r="AU171" s="336"/>
      <c r="AV171" s="336"/>
      <c r="AW171" s="336"/>
    </row>
    <row r="172" spans="30:49" s="3" customFormat="1" x14ac:dyDescent="0.25">
      <c r="AD172" s="336"/>
      <c r="AE172" s="336"/>
      <c r="AF172" s="336"/>
      <c r="AG172" s="336"/>
      <c r="AH172" s="336"/>
      <c r="AI172" s="336"/>
      <c r="AJ172" s="336"/>
      <c r="AK172" s="336"/>
      <c r="AL172" s="336"/>
      <c r="AM172" s="336"/>
      <c r="AN172" s="336"/>
      <c r="AO172" s="336"/>
      <c r="AP172" s="336"/>
      <c r="AQ172" s="336"/>
      <c r="AR172" s="336"/>
      <c r="AS172" s="336"/>
      <c r="AT172" s="336"/>
      <c r="AU172" s="336"/>
      <c r="AV172" s="336"/>
      <c r="AW172" s="336"/>
    </row>
    <row r="173" spans="30:49" s="3" customFormat="1" x14ac:dyDescent="0.25">
      <c r="AD173" s="336"/>
      <c r="AE173" s="336"/>
      <c r="AF173" s="336"/>
      <c r="AG173" s="336"/>
      <c r="AH173" s="336"/>
      <c r="AI173" s="336"/>
      <c r="AJ173" s="336"/>
      <c r="AK173" s="336"/>
      <c r="AL173" s="336"/>
      <c r="AM173" s="336"/>
      <c r="AN173" s="336"/>
      <c r="AO173" s="336"/>
      <c r="AP173" s="336"/>
      <c r="AQ173" s="336"/>
      <c r="AR173" s="336"/>
      <c r="AS173" s="336"/>
      <c r="AT173" s="336"/>
      <c r="AU173" s="336"/>
      <c r="AV173" s="336"/>
      <c r="AW173" s="336"/>
    </row>
    <row r="174" spans="30:49" s="3" customFormat="1" x14ac:dyDescent="0.25">
      <c r="AD174" s="336"/>
      <c r="AE174" s="336"/>
      <c r="AF174" s="336"/>
      <c r="AG174" s="336"/>
      <c r="AH174" s="336"/>
      <c r="AI174" s="336"/>
      <c r="AJ174" s="336"/>
      <c r="AK174" s="336"/>
      <c r="AL174" s="336"/>
      <c r="AM174" s="336"/>
      <c r="AN174" s="336"/>
      <c r="AO174" s="336"/>
      <c r="AP174" s="336"/>
      <c r="AQ174" s="336"/>
      <c r="AR174" s="336"/>
      <c r="AS174" s="336"/>
      <c r="AT174" s="336"/>
      <c r="AU174" s="336"/>
      <c r="AV174" s="336"/>
      <c r="AW174" s="336"/>
    </row>
    <row r="175" spans="30:49" s="3" customFormat="1" x14ac:dyDescent="0.25">
      <c r="AD175" s="336"/>
      <c r="AE175" s="336"/>
      <c r="AF175" s="336"/>
      <c r="AG175" s="336"/>
      <c r="AH175" s="336"/>
      <c r="AI175" s="336"/>
      <c r="AJ175" s="336"/>
      <c r="AK175" s="336"/>
      <c r="AL175" s="336"/>
      <c r="AM175" s="336"/>
      <c r="AN175" s="336"/>
      <c r="AO175" s="336"/>
      <c r="AP175" s="336"/>
      <c r="AQ175" s="336"/>
      <c r="AR175" s="336"/>
      <c r="AS175" s="336"/>
      <c r="AT175" s="336"/>
      <c r="AU175" s="336"/>
      <c r="AV175" s="336"/>
      <c r="AW175" s="336"/>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77"/>
  <sheetViews>
    <sheetView showGridLines="0" workbookViewId="0">
      <pane xSplit="1" ySplit="6" topLeftCell="B89" activePane="bottomRight" state="frozen"/>
      <selection pane="topRight" activeCell="B1" sqref="B1"/>
      <selection pane="bottomLeft" activeCell="A8" sqref="A8"/>
      <selection pane="bottomRight"/>
    </sheetView>
  </sheetViews>
  <sheetFormatPr defaultRowHeight="15" x14ac:dyDescent="0.25"/>
  <cols>
    <col min="1" max="1" width="7" customWidth="1"/>
  </cols>
  <sheetData>
    <row r="1" spans="1:29" ht="15.75" x14ac:dyDescent="0.25">
      <c r="A1" s="411" t="s">
        <v>255</v>
      </c>
      <c r="B1" s="2"/>
      <c r="C1" s="2"/>
      <c r="D1" s="2"/>
      <c r="E1" s="2"/>
      <c r="F1" s="2"/>
      <c r="G1" s="2"/>
      <c r="H1" s="2"/>
      <c r="I1" s="2"/>
      <c r="J1" s="2"/>
      <c r="K1" s="2"/>
      <c r="L1" s="2"/>
      <c r="M1" s="2"/>
      <c r="N1" s="2"/>
      <c r="O1" s="2"/>
      <c r="P1" s="2"/>
      <c r="Q1" s="2"/>
      <c r="R1" s="2"/>
      <c r="S1" s="2"/>
      <c r="T1" s="2"/>
      <c r="U1" s="2"/>
      <c r="V1" s="2"/>
      <c r="W1" s="2"/>
      <c r="X1" s="2"/>
      <c r="Y1" s="2"/>
      <c r="Z1" s="2"/>
      <c r="AA1" s="2"/>
      <c r="AB1" s="2"/>
      <c r="AC1" s="2"/>
    </row>
    <row r="2" spans="1:29" x14ac:dyDescent="0.25">
      <c r="A2" s="70"/>
      <c r="B2" s="2"/>
      <c r="C2" s="2"/>
      <c r="D2" s="2"/>
      <c r="E2" s="2"/>
      <c r="F2" s="2"/>
      <c r="G2" s="2"/>
      <c r="H2" s="2"/>
      <c r="I2" s="2"/>
      <c r="J2" s="2"/>
      <c r="K2" s="2"/>
      <c r="L2" s="2"/>
      <c r="M2" s="2"/>
      <c r="N2" s="2"/>
      <c r="O2" s="2"/>
      <c r="P2" s="2"/>
      <c r="Q2" s="2"/>
      <c r="R2" s="2"/>
      <c r="S2" s="2"/>
      <c r="T2" s="2"/>
      <c r="U2" s="2"/>
      <c r="V2" s="2"/>
      <c r="W2" s="2"/>
      <c r="X2" s="2"/>
      <c r="Y2" s="2"/>
      <c r="Z2" s="2"/>
      <c r="AA2" s="2"/>
      <c r="AB2" s="2"/>
      <c r="AC2" s="2"/>
    </row>
    <row r="3" spans="1:29" ht="15.75" thickBot="1" x14ac:dyDescent="0.3">
      <c r="A3" s="70"/>
      <c r="B3" s="2"/>
      <c r="C3" s="2"/>
      <c r="D3" s="2"/>
      <c r="E3" s="2"/>
      <c r="F3" s="2"/>
      <c r="G3" s="2"/>
      <c r="H3" s="2"/>
      <c r="I3" s="2"/>
      <c r="J3" s="2"/>
      <c r="K3" s="2"/>
      <c r="L3" s="2"/>
      <c r="M3" s="2"/>
      <c r="N3" s="2"/>
      <c r="O3" s="2"/>
      <c r="P3" s="2"/>
      <c r="Q3" s="2"/>
      <c r="R3" s="2"/>
      <c r="S3" s="2"/>
      <c r="T3" s="2"/>
      <c r="U3" s="2"/>
      <c r="V3" s="2"/>
      <c r="W3" s="2"/>
      <c r="X3" s="2"/>
      <c r="Y3" s="2"/>
      <c r="Z3" s="2"/>
      <c r="AA3" s="2"/>
      <c r="AB3" s="2"/>
      <c r="AC3" s="2"/>
    </row>
    <row r="4" spans="1:29" x14ac:dyDescent="0.25">
      <c r="A4" s="105"/>
      <c r="B4" s="71" t="s">
        <v>20</v>
      </c>
      <c r="C4" s="71"/>
      <c r="D4" s="71"/>
      <c r="E4" s="71"/>
      <c r="F4" s="71"/>
      <c r="G4" s="71"/>
      <c r="H4" s="71"/>
      <c r="I4" s="71"/>
      <c r="J4" s="71"/>
      <c r="K4" s="71"/>
      <c r="L4" s="71"/>
      <c r="M4" s="71"/>
      <c r="N4" s="71"/>
      <c r="O4" s="71"/>
      <c r="P4" s="71"/>
      <c r="Q4" s="71"/>
      <c r="R4" s="71"/>
      <c r="S4" s="71"/>
      <c r="T4" s="71"/>
      <c r="U4" s="71"/>
      <c r="V4" s="71"/>
      <c r="W4" s="71"/>
      <c r="X4" s="71"/>
      <c r="Y4" s="71"/>
      <c r="Z4" s="72"/>
      <c r="AA4" s="71"/>
      <c r="AB4" s="71"/>
      <c r="AC4" s="72"/>
    </row>
    <row r="5" spans="1:29" x14ac:dyDescent="0.25">
      <c r="A5" s="27"/>
      <c r="B5" s="180" t="s">
        <v>23</v>
      </c>
      <c r="C5" s="181"/>
      <c r="D5" s="181"/>
      <c r="E5" s="182"/>
      <c r="F5" s="180" t="s">
        <v>35</v>
      </c>
      <c r="G5" s="181"/>
      <c r="H5" s="181"/>
      <c r="I5" s="182"/>
      <c r="J5" s="180" t="s">
        <v>27</v>
      </c>
      <c r="K5" s="181"/>
      <c r="L5" s="181"/>
      <c r="M5" s="182"/>
      <c r="N5" s="180" t="s">
        <v>28</v>
      </c>
      <c r="O5" s="181"/>
      <c r="P5" s="181"/>
      <c r="Q5" s="182"/>
      <c r="R5" s="180" t="s">
        <v>29</v>
      </c>
      <c r="S5" s="181"/>
      <c r="T5" s="181"/>
      <c r="U5" s="182"/>
      <c r="V5" s="180" t="s">
        <v>25</v>
      </c>
      <c r="W5" s="181"/>
      <c r="X5" s="181"/>
      <c r="Y5" s="182"/>
      <c r="Z5" s="185" t="s">
        <v>36</v>
      </c>
      <c r="AA5" s="181"/>
      <c r="AB5" s="181"/>
      <c r="AC5" s="183"/>
    </row>
    <row r="6" spans="1:29" ht="34.5" x14ac:dyDescent="0.25">
      <c r="A6" s="122" t="s">
        <v>198</v>
      </c>
      <c r="B6" s="122" t="str">
        <f>'A2'!B6</f>
        <v>City</v>
      </c>
      <c r="C6" s="74" t="str">
        <f>'A2'!C6</f>
        <v>Transit District</v>
      </c>
      <c r="D6" s="74" t="str">
        <f>'A2'!D6</f>
        <v>State</v>
      </c>
      <c r="E6" s="53" t="str">
        <f>'A2'!E6</f>
        <v>Total State and Local</v>
      </c>
      <c r="F6" s="122" t="str">
        <f>'A2'!F6</f>
        <v>City</v>
      </c>
      <c r="G6" s="74" t="str">
        <f>'A2'!G6</f>
        <v>Transit District</v>
      </c>
      <c r="H6" s="74" t="str">
        <f>'A2'!H6</f>
        <v>State</v>
      </c>
      <c r="I6" s="53" t="str">
        <f>'A2'!I6</f>
        <v>Total State and Local</v>
      </c>
      <c r="J6" s="122" t="str">
        <f>'A2'!J6</f>
        <v>City</v>
      </c>
      <c r="K6" s="74" t="str">
        <f>'A2'!K6</f>
        <v>Transit District</v>
      </c>
      <c r="L6" s="74" t="str">
        <f>'A2'!L6</f>
        <v>State</v>
      </c>
      <c r="M6" s="53" t="str">
        <f>'A2'!M6</f>
        <v>Total State and Local</v>
      </c>
      <c r="N6" s="122" t="str">
        <f>'A2'!N6</f>
        <v>City</v>
      </c>
      <c r="O6" s="74" t="str">
        <f>'A2'!O6</f>
        <v>Transit District</v>
      </c>
      <c r="P6" s="74" t="str">
        <f>'A2'!P6</f>
        <v>State</v>
      </c>
      <c r="Q6" s="53" t="str">
        <f>'A2'!Q6</f>
        <v>Total State and Local</v>
      </c>
      <c r="R6" s="122" t="str">
        <f>'A2'!R6</f>
        <v>City</v>
      </c>
      <c r="S6" s="74" t="str">
        <f>'A2'!S6</f>
        <v>Transit District</v>
      </c>
      <c r="T6" s="74" t="str">
        <f>'A2'!T6</f>
        <v>State</v>
      </c>
      <c r="U6" s="53" t="str">
        <f>'A2'!U6</f>
        <v>Total State and Local</v>
      </c>
      <c r="V6" s="122" t="str">
        <f>'A2'!V6</f>
        <v>City</v>
      </c>
      <c r="W6" s="74" t="str">
        <f>'A2'!W6</f>
        <v>Transit District</v>
      </c>
      <c r="X6" s="74" t="str">
        <f>'A2'!X6</f>
        <v>State</v>
      </c>
      <c r="Y6" s="53" t="str">
        <f>'A2'!Y6</f>
        <v>Total State and Local</v>
      </c>
      <c r="Z6" s="188" t="str">
        <f>'A2'!Z6</f>
        <v>City</v>
      </c>
      <c r="AA6" s="189" t="str">
        <f>'A2'!AA6</f>
        <v>Transit District</v>
      </c>
      <c r="AB6" s="189" t="str">
        <f>'A2'!AB6</f>
        <v>State</v>
      </c>
      <c r="AC6" s="152" t="str">
        <f>'A2'!AC6</f>
        <v>Total State and Local</v>
      </c>
    </row>
    <row r="7" spans="1:29" s="3" customFormat="1" hidden="1" x14ac:dyDescent="0.25">
      <c r="A7" s="27">
        <f>'T1'!A7</f>
        <v>1929</v>
      </c>
      <c r="B7" s="117">
        <f>'A2'!B7/'T1'!$E7*100</f>
        <v>3.05747903482317</v>
      </c>
      <c r="C7" s="16"/>
      <c r="D7" s="190" t="s">
        <v>38</v>
      </c>
      <c r="E7" s="305" t="str">
        <f t="shared" ref="E7" si="0">D7</f>
        <v>na</v>
      </c>
      <c r="F7" s="117">
        <f>'A2'!F7/'T1'!$E7*100</f>
        <v>0</v>
      </c>
      <c r="G7" s="16"/>
      <c r="H7" s="306" t="s">
        <v>38</v>
      </c>
      <c r="I7" s="305" t="str">
        <f t="shared" ref="I7" si="1">H7</f>
        <v>na</v>
      </c>
      <c r="J7" s="117">
        <f>'A2'!J7/'T1'!$E7*100</f>
        <v>0</v>
      </c>
      <c r="K7" s="16"/>
      <c r="L7" s="306" t="s">
        <v>38</v>
      </c>
      <c r="M7" s="305" t="str">
        <f t="shared" ref="M7" si="2">L7</f>
        <v>na</v>
      </c>
      <c r="N7" s="117">
        <f>'A2'!N7/'T1'!$E7*100</f>
        <v>0.11514248072079016</v>
      </c>
      <c r="O7" s="16"/>
      <c r="P7" s="306" t="s">
        <v>38</v>
      </c>
      <c r="Q7" s="305" t="str">
        <f t="shared" ref="Q7" si="3">P7</f>
        <v>na</v>
      </c>
      <c r="R7" s="117">
        <f>'A2'!R7/'T1'!$E7*100</f>
        <v>2.1898309187019488E-2</v>
      </c>
      <c r="S7" s="16"/>
      <c r="T7" s="306" t="s">
        <v>38</v>
      </c>
      <c r="U7" s="305" t="str">
        <f t="shared" ref="U7" si="4">T7</f>
        <v>na</v>
      </c>
      <c r="V7" s="117">
        <f>'A2'!V7/'T1'!$E7*100</f>
        <v>2.9347867933813779E-2</v>
      </c>
      <c r="W7" s="16"/>
      <c r="X7" s="306" t="s">
        <v>38</v>
      </c>
      <c r="Y7" s="305" t="str">
        <f t="shared" ref="Y7" si="5">X7</f>
        <v>na</v>
      </c>
      <c r="Z7" s="216">
        <f>'A2'!Z7/'T1'!$E7*100</f>
        <v>3.2238676926647938</v>
      </c>
      <c r="AA7" s="217"/>
      <c r="AB7" s="307" t="s">
        <v>38</v>
      </c>
      <c r="AC7" s="308" t="str">
        <f t="shared" ref="AC7" si="6">AB7</f>
        <v>na</v>
      </c>
    </row>
    <row r="8" spans="1:29" s="3" customFormat="1" hidden="1" x14ac:dyDescent="0.25">
      <c r="A8" s="14">
        <f>'T1'!A8</f>
        <v>1930</v>
      </c>
      <c r="B8" s="108">
        <f>'A2'!B8/'T1'!$E8*100</f>
        <v>3.6251455997293807</v>
      </c>
      <c r="C8" s="76"/>
      <c r="D8" s="190" t="s">
        <v>38</v>
      </c>
      <c r="E8" s="240" t="str">
        <f t="shared" ref="E8:E28" si="7">D8</f>
        <v>na</v>
      </c>
      <c r="F8" s="108">
        <f>'A2'!F8/'T1'!$E8*100</f>
        <v>0</v>
      </c>
      <c r="G8" s="76"/>
      <c r="H8" s="190" t="s">
        <v>38</v>
      </c>
      <c r="I8" s="240" t="str">
        <f t="shared" ref="I8:I28" si="8">H8</f>
        <v>na</v>
      </c>
      <c r="J8" s="108">
        <f>'A2'!J8/'T1'!$E8*100</f>
        <v>0</v>
      </c>
      <c r="K8" s="76"/>
      <c r="L8" s="190" t="s">
        <v>38</v>
      </c>
      <c r="M8" s="240" t="str">
        <f t="shared" ref="M8:M28" si="9">L8</f>
        <v>na</v>
      </c>
      <c r="N8" s="108">
        <f>'A2'!N8/'T1'!$E8*100</f>
        <v>0.15429438592200417</v>
      </c>
      <c r="O8" s="76"/>
      <c r="P8" s="190" t="s">
        <v>38</v>
      </c>
      <c r="Q8" s="240" t="str">
        <f t="shared" ref="Q8:Q28" si="10">P8</f>
        <v>na</v>
      </c>
      <c r="R8" s="108">
        <f>'A2'!R8/'T1'!$E8*100</f>
        <v>1.5891452717890713E-2</v>
      </c>
      <c r="S8" s="76"/>
      <c r="T8" s="190" t="s">
        <v>38</v>
      </c>
      <c r="U8" s="240" t="str">
        <f t="shared" ref="U8:U28" si="11">T8</f>
        <v>na</v>
      </c>
      <c r="V8" s="108">
        <f>'A2'!V8/'T1'!$E8*100</f>
        <v>3.4909076287727145E-2</v>
      </c>
      <c r="W8" s="76"/>
      <c r="X8" s="190" t="s">
        <v>38</v>
      </c>
      <c r="Y8" s="240" t="str">
        <f t="shared" ref="Y8:Y28" si="12">X8</f>
        <v>na</v>
      </c>
      <c r="Z8" s="218">
        <f>'A2'!Z8/'T1'!$E8*100</f>
        <v>3.8302405146570027</v>
      </c>
      <c r="AA8" s="187"/>
      <c r="AB8" s="191" t="s">
        <v>38</v>
      </c>
      <c r="AC8" s="242" t="str">
        <f t="shared" ref="AC8:AC28" si="13">AB8</f>
        <v>na</v>
      </c>
    </row>
    <row r="9" spans="1:29" s="3" customFormat="1" hidden="1" x14ac:dyDescent="0.25">
      <c r="A9" s="14">
        <f>'T1'!A9</f>
        <v>1931</v>
      </c>
      <c r="B9" s="108">
        <f>'A2'!B9/'T1'!$E9*100</f>
        <v>4.1972081002136967</v>
      </c>
      <c r="C9" s="76"/>
      <c r="D9" s="190" t="s">
        <v>38</v>
      </c>
      <c r="E9" s="240" t="str">
        <f t="shared" si="7"/>
        <v>na</v>
      </c>
      <c r="F9" s="108">
        <f>'A2'!F9/'T1'!$E9*100</f>
        <v>0</v>
      </c>
      <c r="G9" s="76"/>
      <c r="H9" s="190" t="s">
        <v>38</v>
      </c>
      <c r="I9" s="240" t="str">
        <f t="shared" si="8"/>
        <v>na</v>
      </c>
      <c r="J9" s="108">
        <f>'A2'!J9/'T1'!$E9*100</f>
        <v>0</v>
      </c>
      <c r="K9" s="76"/>
      <c r="L9" s="190" t="s">
        <v>38</v>
      </c>
      <c r="M9" s="240" t="str">
        <f t="shared" si="9"/>
        <v>na</v>
      </c>
      <c r="N9" s="108">
        <f>'A2'!N9/'T1'!$E9*100</f>
        <v>0.11298310731374726</v>
      </c>
      <c r="O9" s="76"/>
      <c r="P9" s="190" t="s">
        <v>38</v>
      </c>
      <c r="Q9" s="240" t="str">
        <f t="shared" si="10"/>
        <v>na</v>
      </c>
      <c r="R9" s="108">
        <f>'A2'!R9/'T1'!$E9*100</f>
        <v>1.6350447140186752E-2</v>
      </c>
      <c r="S9" s="76"/>
      <c r="T9" s="190" t="s">
        <v>38</v>
      </c>
      <c r="U9" s="240" t="str">
        <f t="shared" si="11"/>
        <v>na</v>
      </c>
      <c r="V9" s="108">
        <f>'A2'!V9/'T1'!$E9*100</f>
        <v>4.7969885054557675E-2</v>
      </c>
      <c r="W9" s="76"/>
      <c r="X9" s="190" t="s">
        <v>38</v>
      </c>
      <c r="Y9" s="240" t="str">
        <f t="shared" si="12"/>
        <v>na</v>
      </c>
      <c r="Z9" s="218">
        <f>'A2'!Z9/'T1'!$E9*100</f>
        <v>4.3745115397221879</v>
      </c>
      <c r="AA9" s="187"/>
      <c r="AB9" s="191" t="s">
        <v>38</v>
      </c>
      <c r="AC9" s="242" t="str">
        <f t="shared" si="13"/>
        <v>na</v>
      </c>
    </row>
    <row r="10" spans="1:29" s="3" customFormat="1" hidden="1" x14ac:dyDescent="0.25">
      <c r="A10" s="14">
        <f>'T1'!A10</f>
        <v>1932</v>
      </c>
      <c r="B10" s="108">
        <f>'A2'!B10/'T1'!$E10*100</f>
        <v>4.9728704700699424</v>
      </c>
      <c r="C10" s="76"/>
      <c r="D10" s="190" t="s">
        <v>38</v>
      </c>
      <c r="E10" s="240" t="str">
        <f t="shared" si="7"/>
        <v>na</v>
      </c>
      <c r="F10" s="108">
        <f>'A2'!F10/'T1'!$E10*100</f>
        <v>0</v>
      </c>
      <c r="G10" s="76"/>
      <c r="H10" s="190" t="s">
        <v>38</v>
      </c>
      <c r="I10" s="240" t="str">
        <f t="shared" si="8"/>
        <v>na</v>
      </c>
      <c r="J10" s="108">
        <f>'A2'!J10/'T1'!$E10*100</f>
        <v>0</v>
      </c>
      <c r="K10" s="76"/>
      <c r="L10" s="190" t="s">
        <v>38</v>
      </c>
      <c r="M10" s="240" t="str">
        <f t="shared" si="9"/>
        <v>na</v>
      </c>
      <c r="N10" s="108">
        <f>'A2'!N10/'T1'!$E10*100</f>
        <v>0.18111168917312614</v>
      </c>
      <c r="O10" s="76"/>
      <c r="P10" s="190" t="s">
        <v>38</v>
      </c>
      <c r="Q10" s="240" t="str">
        <f t="shared" si="10"/>
        <v>na</v>
      </c>
      <c r="R10" s="108">
        <f>'A2'!R10/'T1'!$E10*100</f>
        <v>1.1822339511349058E-2</v>
      </c>
      <c r="S10" s="76"/>
      <c r="T10" s="190" t="s">
        <v>38</v>
      </c>
      <c r="U10" s="240" t="str">
        <f t="shared" si="11"/>
        <v>na</v>
      </c>
      <c r="V10" s="108">
        <f>'A2'!V10/'T1'!$E10*100</f>
        <v>6.3784231584670503E-2</v>
      </c>
      <c r="W10" s="76"/>
      <c r="X10" s="190" t="s">
        <v>38</v>
      </c>
      <c r="Y10" s="240" t="str">
        <f t="shared" si="12"/>
        <v>na</v>
      </c>
      <c r="Z10" s="218">
        <f>'A2'!Z10/'T1'!$E10*100</f>
        <v>5.2295887303390876</v>
      </c>
      <c r="AA10" s="187"/>
      <c r="AB10" s="191" t="s">
        <v>38</v>
      </c>
      <c r="AC10" s="242" t="str">
        <f t="shared" si="13"/>
        <v>na</v>
      </c>
    </row>
    <row r="11" spans="1:29" s="3" customFormat="1" hidden="1" x14ac:dyDescent="0.25">
      <c r="A11" s="14">
        <f>'T1'!A11</f>
        <v>1933</v>
      </c>
      <c r="B11" s="108">
        <f>'A2'!B11/'T1'!$E11*100</f>
        <v>5.0810454799204061</v>
      </c>
      <c r="C11" s="76"/>
      <c r="D11" s="190" t="s">
        <v>38</v>
      </c>
      <c r="E11" s="240" t="str">
        <f t="shared" si="7"/>
        <v>na</v>
      </c>
      <c r="F11" s="108">
        <f>'A2'!F11/'T1'!$E11*100</f>
        <v>0</v>
      </c>
      <c r="G11" s="76"/>
      <c r="H11" s="190" t="s">
        <v>38</v>
      </c>
      <c r="I11" s="240" t="str">
        <f t="shared" si="8"/>
        <v>na</v>
      </c>
      <c r="J11" s="108">
        <f>'A2'!J11/'T1'!$E11*100</f>
        <v>0</v>
      </c>
      <c r="K11" s="76"/>
      <c r="L11" s="190" t="s">
        <v>38</v>
      </c>
      <c r="M11" s="240" t="str">
        <f t="shared" si="9"/>
        <v>na</v>
      </c>
      <c r="N11" s="108">
        <f>'A2'!N11/'T1'!$E11*100</f>
        <v>0.10425880363491076</v>
      </c>
      <c r="O11" s="76"/>
      <c r="P11" s="190" t="s">
        <v>38</v>
      </c>
      <c r="Q11" s="240" t="str">
        <f t="shared" si="10"/>
        <v>na</v>
      </c>
      <c r="R11" s="108">
        <f>'A2'!R11/'T1'!$E11*100</f>
        <v>6.7050343271214709E-3</v>
      </c>
      <c r="S11" s="76"/>
      <c r="T11" s="190" t="s">
        <v>38</v>
      </c>
      <c r="U11" s="240" t="str">
        <f t="shared" si="11"/>
        <v>na</v>
      </c>
      <c r="V11" s="108">
        <f>'A2'!V11/'T1'!$E11*100</f>
        <v>0.10282958619461828</v>
      </c>
      <c r="W11" s="76"/>
      <c r="X11" s="190" t="s">
        <v>38</v>
      </c>
      <c r="Y11" s="240" t="str">
        <f t="shared" si="12"/>
        <v>na</v>
      </c>
      <c r="Z11" s="218">
        <f>'A2'!Z11/'T1'!$E11*100</f>
        <v>5.2948389040770563</v>
      </c>
      <c r="AA11" s="187"/>
      <c r="AB11" s="191" t="s">
        <v>38</v>
      </c>
      <c r="AC11" s="242" t="str">
        <f t="shared" si="13"/>
        <v>na</v>
      </c>
    </row>
    <row r="12" spans="1:29" s="3" customFormat="1" hidden="1" x14ac:dyDescent="0.25">
      <c r="A12" s="14">
        <f>'T1'!A12</f>
        <v>1934</v>
      </c>
      <c r="B12" s="108">
        <f>'A2'!B12/'T1'!$E12*100</f>
        <v>5.3177398517352144</v>
      </c>
      <c r="C12" s="76"/>
      <c r="D12" s="190" t="s">
        <v>38</v>
      </c>
      <c r="E12" s="240" t="str">
        <f t="shared" si="7"/>
        <v>na</v>
      </c>
      <c r="F12" s="108">
        <f>'A2'!F12/'T1'!$E12*100</f>
        <v>0</v>
      </c>
      <c r="G12" s="76"/>
      <c r="H12" s="190" t="s">
        <v>38</v>
      </c>
      <c r="I12" s="240" t="str">
        <f t="shared" si="8"/>
        <v>na</v>
      </c>
      <c r="J12" s="108">
        <f>'A2'!J12/'T1'!$E12*100</f>
        <v>0</v>
      </c>
      <c r="K12" s="76"/>
      <c r="L12" s="190" t="s">
        <v>38</v>
      </c>
      <c r="M12" s="240" t="str">
        <f t="shared" si="9"/>
        <v>na</v>
      </c>
      <c r="N12" s="108">
        <f>'A2'!N12/'T1'!$E12*100</f>
        <v>0.10898810654116554</v>
      </c>
      <c r="O12" s="76"/>
      <c r="P12" s="190" t="s">
        <v>38</v>
      </c>
      <c r="Q12" s="240" t="str">
        <f t="shared" si="10"/>
        <v>na</v>
      </c>
      <c r="R12" s="108">
        <f>'A2'!R12/'T1'!$E12*100</f>
        <v>5.130404424298407E-3</v>
      </c>
      <c r="S12" s="76"/>
      <c r="T12" s="190" t="s">
        <v>38</v>
      </c>
      <c r="U12" s="240" t="str">
        <f t="shared" si="11"/>
        <v>na</v>
      </c>
      <c r="V12" s="108">
        <f>'A2'!V12/'T1'!$E12*100</f>
        <v>0.14101691041520215</v>
      </c>
      <c r="W12" s="76"/>
      <c r="X12" s="190" t="s">
        <v>38</v>
      </c>
      <c r="Y12" s="240" t="str">
        <f t="shared" si="12"/>
        <v>na</v>
      </c>
      <c r="Z12" s="218">
        <f>'A2'!Z12/'T1'!$E12*100</f>
        <v>5.5728752731158799</v>
      </c>
      <c r="AA12" s="187"/>
      <c r="AB12" s="191" t="s">
        <v>38</v>
      </c>
      <c r="AC12" s="242" t="str">
        <f t="shared" si="13"/>
        <v>na</v>
      </c>
    </row>
    <row r="13" spans="1:29" s="3" customFormat="1" hidden="1" x14ac:dyDescent="0.25">
      <c r="A13" s="14">
        <f>'T1'!A13</f>
        <v>1935</v>
      </c>
      <c r="B13" s="108">
        <f>'A2'!B13/'T1'!$E13*100</f>
        <v>4.9352140764424668</v>
      </c>
      <c r="C13" s="76"/>
      <c r="D13" s="190" t="s">
        <v>38</v>
      </c>
      <c r="E13" s="240" t="str">
        <f t="shared" si="7"/>
        <v>na</v>
      </c>
      <c r="F13" s="108">
        <f>'A2'!F13/'T1'!$E13*100</f>
        <v>0.28189786416383594</v>
      </c>
      <c r="G13" s="76"/>
      <c r="H13" s="190" t="s">
        <v>38</v>
      </c>
      <c r="I13" s="240" t="str">
        <f t="shared" si="8"/>
        <v>na</v>
      </c>
      <c r="J13" s="108">
        <f>'A2'!J13/'T1'!$E13*100</f>
        <v>0</v>
      </c>
      <c r="K13" s="76"/>
      <c r="L13" s="190" t="s">
        <v>38</v>
      </c>
      <c r="M13" s="240" t="str">
        <f t="shared" si="9"/>
        <v>na</v>
      </c>
      <c r="N13" s="108">
        <f>'A2'!N13/'T1'!$E13*100</f>
        <v>0.14286643830695533</v>
      </c>
      <c r="O13" s="76"/>
      <c r="P13" s="190" t="s">
        <v>38</v>
      </c>
      <c r="Q13" s="240" t="str">
        <f t="shared" si="10"/>
        <v>na</v>
      </c>
      <c r="R13" s="108">
        <f>'A2'!R13/'T1'!$E13*100</f>
        <v>5.321051807404273E-3</v>
      </c>
      <c r="S13" s="76"/>
      <c r="T13" s="190" t="s">
        <v>38</v>
      </c>
      <c r="U13" s="240" t="str">
        <f t="shared" si="11"/>
        <v>na</v>
      </c>
      <c r="V13" s="108">
        <f>'A2'!V13/'T1'!$E13*100</f>
        <v>0.1268324303782658</v>
      </c>
      <c r="W13" s="76"/>
      <c r="X13" s="190" t="s">
        <v>38</v>
      </c>
      <c r="Y13" s="240" t="str">
        <f t="shared" si="12"/>
        <v>na</v>
      </c>
      <c r="Z13" s="218">
        <f>'A2'!Z13/'T1'!$E13*100</f>
        <v>5.4921318610989287</v>
      </c>
      <c r="AA13" s="187"/>
      <c r="AB13" s="191" t="s">
        <v>38</v>
      </c>
      <c r="AC13" s="242" t="str">
        <f t="shared" si="13"/>
        <v>na</v>
      </c>
    </row>
    <row r="14" spans="1:29" s="3" customFormat="1" hidden="1" x14ac:dyDescent="0.25">
      <c r="A14" s="14">
        <f>'T1'!A14</f>
        <v>1936</v>
      </c>
      <c r="B14" s="108">
        <f>'A2'!B14/'T1'!$E14*100</f>
        <v>4.4049524758239169</v>
      </c>
      <c r="C14" s="76"/>
      <c r="D14" s="190" t="s">
        <v>38</v>
      </c>
      <c r="E14" s="240" t="str">
        <f t="shared" si="7"/>
        <v>na</v>
      </c>
      <c r="F14" s="108">
        <f>'A2'!F14/'T1'!$E14*100</f>
        <v>0.42322386423075825</v>
      </c>
      <c r="G14" s="76"/>
      <c r="H14" s="190" t="s">
        <v>38</v>
      </c>
      <c r="I14" s="240" t="str">
        <f t="shared" si="8"/>
        <v>na</v>
      </c>
      <c r="J14" s="108">
        <f>'A2'!J14/'T1'!$E14*100</f>
        <v>0</v>
      </c>
      <c r="K14" s="76"/>
      <c r="L14" s="190" t="s">
        <v>38</v>
      </c>
      <c r="M14" s="240" t="str">
        <f t="shared" si="9"/>
        <v>na</v>
      </c>
      <c r="N14" s="108">
        <f>'A2'!N14/'T1'!$E14*100</f>
        <v>0.13829624156228831</v>
      </c>
      <c r="O14" s="76"/>
      <c r="P14" s="190" t="s">
        <v>38</v>
      </c>
      <c r="Q14" s="240" t="str">
        <f t="shared" si="10"/>
        <v>na</v>
      </c>
      <c r="R14" s="108">
        <f>'A2'!R14/'T1'!$E14*100</f>
        <v>1.0339705499225089E-2</v>
      </c>
      <c r="S14" s="76"/>
      <c r="T14" s="190" t="s">
        <v>38</v>
      </c>
      <c r="U14" s="240" t="str">
        <f t="shared" si="11"/>
        <v>na</v>
      </c>
      <c r="V14" s="108">
        <f>'A2'!V14/'T1'!$E14*100</f>
        <v>0.12154991582410529</v>
      </c>
      <c r="W14" s="76"/>
      <c r="X14" s="190" t="s">
        <v>38</v>
      </c>
      <c r="Y14" s="240" t="str">
        <f t="shared" si="12"/>
        <v>na</v>
      </c>
      <c r="Z14" s="218">
        <f>'A2'!Z14/'T1'!$E14*100</f>
        <v>5.0983622029402929</v>
      </c>
      <c r="AA14" s="187"/>
      <c r="AB14" s="191" t="s">
        <v>38</v>
      </c>
      <c r="AC14" s="242" t="str">
        <f t="shared" si="13"/>
        <v>na</v>
      </c>
    </row>
    <row r="15" spans="1:29" s="3" customFormat="1" hidden="1" x14ac:dyDescent="0.25">
      <c r="A15" s="14">
        <f>'T1'!A15</f>
        <v>1937</v>
      </c>
      <c r="B15" s="108">
        <f>'A2'!B15/'T1'!$E15*100</f>
        <v>4.3383228804866896</v>
      </c>
      <c r="C15" s="76"/>
      <c r="D15" s="190" t="s">
        <v>38</v>
      </c>
      <c r="E15" s="240" t="str">
        <f t="shared" si="7"/>
        <v>na</v>
      </c>
      <c r="F15" s="108">
        <f>'A2'!F15/'T1'!$E15*100</f>
        <v>0.42130896596995232</v>
      </c>
      <c r="G15" s="76"/>
      <c r="H15" s="190" t="s">
        <v>38</v>
      </c>
      <c r="I15" s="240" t="str">
        <f t="shared" si="8"/>
        <v>na</v>
      </c>
      <c r="J15" s="108">
        <f>'A2'!J15/'T1'!$E15*100</f>
        <v>0</v>
      </c>
      <c r="K15" s="76"/>
      <c r="L15" s="190" t="s">
        <v>38</v>
      </c>
      <c r="M15" s="240" t="str">
        <f t="shared" si="9"/>
        <v>na</v>
      </c>
      <c r="N15" s="108">
        <f>'A2'!N15/'T1'!$E15*100</f>
        <v>0.16488199911142157</v>
      </c>
      <c r="O15" s="76"/>
      <c r="P15" s="190" t="s">
        <v>38</v>
      </c>
      <c r="Q15" s="240" t="str">
        <f t="shared" si="10"/>
        <v>na</v>
      </c>
      <c r="R15" s="108">
        <f>'A2'!R15/'T1'!$E15*100</f>
        <v>8.7621254129904309E-3</v>
      </c>
      <c r="S15" s="76"/>
      <c r="T15" s="190" t="s">
        <v>38</v>
      </c>
      <c r="U15" s="240" t="str">
        <f t="shared" si="11"/>
        <v>na</v>
      </c>
      <c r="V15" s="108">
        <f>'A2'!V15/'T1'!$E15*100</f>
        <v>7.3984618886533626E-2</v>
      </c>
      <c r="W15" s="76"/>
      <c r="X15" s="190" t="s">
        <v>38</v>
      </c>
      <c r="Y15" s="240" t="str">
        <f t="shared" si="12"/>
        <v>na</v>
      </c>
      <c r="Z15" s="218">
        <f>'A2'!Z15/'T1'!$E15*100</f>
        <v>5.0072605898675873</v>
      </c>
      <c r="AA15" s="187"/>
      <c r="AB15" s="191" t="s">
        <v>38</v>
      </c>
      <c r="AC15" s="242" t="str">
        <f t="shared" si="13"/>
        <v>na</v>
      </c>
    </row>
    <row r="16" spans="1:29" s="3" customFormat="1" hidden="1" x14ac:dyDescent="0.25">
      <c r="A16" s="14">
        <f>'T1'!A16</f>
        <v>1938</v>
      </c>
      <c r="B16" s="108">
        <f>'A2'!B16/'T1'!$E16*100</f>
        <v>4.5795144789255522</v>
      </c>
      <c r="C16" s="76"/>
      <c r="D16" s="190" t="s">
        <v>38</v>
      </c>
      <c r="E16" s="240" t="str">
        <f t="shared" si="7"/>
        <v>na</v>
      </c>
      <c r="F16" s="108">
        <f>'A2'!F16/'T1'!$E16*100</f>
        <v>0.44733961482345358</v>
      </c>
      <c r="G16" s="76"/>
      <c r="H16" s="190" t="s">
        <v>38</v>
      </c>
      <c r="I16" s="240" t="str">
        <f t="shared" si="8"/>
        <v>na</v>
      </c>
      <c r="J16" s="108">
        <f>'A2'!J16/'T1'!$E16*100</f>
        <v>0</v>
      </c>
      <c r="K16" s="76"/>
      <c r="L16" s="190" t="s">
        <v>38</v>
      </c>
      <c r="M16" s="240" t="str">
        <f t="shared" si="9"/>
        <v>na</v>
      </c>
      <c r="N16" s="108">
        <f>'A2'!N16/'T1'!$E16*100</f>
        <v>0.19539166960145701</v>
      </c>
      <c r="O16" s="76"/>
      <c r="P16" s="190" t="s">
        <v>38</v>
      </c>
      <c r="Q16" s="240" t="str">
        <f t="shared" si="10"/>
        <v>na</v>
      </c>
      <c r="R16" s="108">
        <f>'A2'!R16/'T1'!$E16*100</f>
        <v>8.3137898601746626E-3</v>
      </c>
      <c r="S16" s="76"/>
      <c r="T16" s="190" t="s">
        <v>38</v>
      </c>
      <c r="U16" s="240" t="str">
        <f t="shared" si="11"/>
        <v>na</v>
      </c>
      <c r="V16" s="108">
        <f>'A2'!V16/'T1'!$E16*100</f>
        <v>0.12537310454223824</v>
      </c>
      <c r="W16" s="76"/>
      <c r="X16" s="190" t="s">
        <v>38</v>
      </c>
      <c r="Y16" s="240" t="str">
        <f t="shared" si="12"/>
        <v>na</v>
      </c>
      <c r="Z16" s="218">
        <f>'A2'!Z16/'T1'!$E16*100</f>
        <v>5.3559326577528754</v>
      </c>
      <c r="AA16" s="187"/>
      <c r="AB16" s="191" t="s">
        <v>38</v>
      </c>
      <c r="AC16" s="242" t="str">
        <f t="shared" si="13"/>
        <v>na</v>
      </c>
    </row>
    <row r="17" spans="1:29" s="3" customFormat="1" hidden="1" x14ac:dyDescent="0.25">
      <c r="A17" s="14" t="str">
        <f>'T1'!A17</f>
        <v>1939h</v>
      </c>
      <c r="B17" s="108">
        <f>'A2'!B17/'T1'!$E17*100</f>
        <v>4.5957115277988185</v>
      </c>
      <c r="C17" s="76"/>
      <c r="D17" s="190" t="s">
        <v>38</v>
      </c>
      <c r="E17" s="240" t="str">
        <f t="shared" si="7"/>
        <v>na</v>
      </c>
      <c r="F17" s="108">
        <f>'A2'!F17/'T1'!$E17*100</f>
        <v>0.51147178686833639</v>
      </c>
      <c r="G17" s="76"/>
      <c r="H17" s="190" t="s">
        <v>38</v>
      </c>
      <c r="I17" s="240" t="str">
        <f t="shared" si="8"/>
        <v>na</v>
      </c>
      <c r="J17" s="108">
        <f>'A2'!J17/'T1'!$E17*100</f>
        <v>0</v>
      </c>
      <c r="K17" s="76"/>
      <c r="L17" s="190" t="s">
        <v>38</v>
      </c>
      <c r="M17" s="240" t="str">
        <f t="shared" si="9"/>
        <v>na</v>
      </c>
      <c r="N17" s="108">
        <f>'A2'!N17/'T1'!$E17*100</f>
        <v>0.30582961343068438</v>
      </c>
      <c r="O17" s="76"/>
      <c r="P17" s="190" t="s">
        <v>38</v>
      </c>
      <c r="Q17" s="240" t="str">
        <f t="shared" si="10"/>
        <v>na</v>
      </c>
      <c r="R17" s="108">
        <f>'A2'!R17/'T1'!$E17*100</f>
        <v>6.4873564566540259E-3</v>
      </c>
      <c r="S17" s="76"/>
      <c r="T17" s="190" t="s">
        <v>38</v>
      </c>
      <c r="U17" s="240" t="str">
        <f t="shared" si="11"/>
        <v>na</v>
      </c>
      <c r="V17" s="108">
        <f>'A2'!V17/'T1'!$E17*100</f>
        <v>0.16190934885306116</v>
      </c>
      <c r="W17" s="76"/>
      <c r="X17" s="190" t="s">
        <v>38</v>
      </c>
      <c r="Y17" s="240" t="str">
        <f t="shared" si="12"/>
        <v>na</v>
      </c>
      <c r="Z17" s="218">
        <f>'A2'!Z17/'T1'!$E17*100</f>
        <v>5.5814096334075556</v>
      </c>
      <c r="AA17" s="187"/>
      <c r="AB17" s="191" t="s">
        <v>38</v>
      </c>
      <c r="AC17" s="242" t="str">
        <f t="shared" si="13"/>
        <v>na</v>
      </c>
    </row>
    <row r="18" spans="1:29" s="3" customFormat="1" hidden="1" x14ac:dyDescent="0.25">
      <c r="A18" s="14">
        <f>'T1'!A18</f>
        <v>1940</v>
      </c>
      <c r="B18" s="108">
        <f>'A2'!B18/'T1'!$E18*100</f>
        <v>4.3264764525159345</v>
      </c>
      <c r="C18" s="76"/>
      <c r="D18" s="190" t="s">
        <v>38</v>
      </c>
      <c r="E18" s="240" t="str">
        <f t="shared" si="7"/>
        <v>na</v>
      </c>
      <c r="F18" s="108">
        <f>'A2'!F18/'T1'!$E18*100</f>
        <v>0.47719545333857977</v>
      </c>
      <c r="G18" s="76"/>
      <c r="H18" s="190" t="s">
        <v>38</v>
      </c>
      <c r="I18" s="240" t="str">
        <f t="shared" si="8"/>
        <v>na</v>
      </c>
      <c r="J18" s="108">
        <f>'A2'!J18/'T1'!$E18*100</f>
        <v>0</v>
      </c>
      <c r="K18" s="76"/>
      <c r="L18" s="190" t="s">
        <v>38</v>
      </c>
      <c r="M18" s="240" t="str">
        <f t="shared" si="9"/>
        <v>na</v>
      </c>
      <c r="N18" s="108">
        <f>'A2'!N18/'T1'!$E18*100</f>
        <v>0.15522753548132326</v>
      </c>
      <c r="O18" s="76"/>
      <c r="P18" s="190" t="s">
        <v>38</v>
      </c>
      <c r="Q18" s="240" t="str">
        <f t="shared" si="10"/>
        <v>na</v>
      </c>
      <c r="R18" s="108">
        <f>'A2'!R18/'T1'!$E18*100</f>
        <v>7.9586600884284844E-3</v>
      </c>
      <c r="S18" s="76"/>
      <c r="T18" s="190" t="s">
        <v>38</v>
      </c>
      <c r="U18" s="240" t="str">
        <f t="shared" si="11"/>
        <v>na</v>
      </c>
      <c r="V18" s="108">
        <f>'A2'!V18/'T1'!$E18*100</f>
        <v>0.14160590029153289</v>
      </c>
      <c r="W18" s="76"/>
      <c r="X18" s="190" t="s">
        <v>38</v>
      </c>
      <c r="Y18" s="240" t="str">
        <f t="shared" si="12"/>
        <v>na</v>
      </c>
      <c r="Z18" s="218">
        <f>'A2'!Z18/'T1'!$E18*100</f>
        <v>5.1084640017157987</v>
      </c>
      <c r="AA18" s="187"/>
      <c r="AB18" s="191" t="s">
        <v>38</v>
      </c>
      <c r="AC18" s="242" t="str">
        <f t="shared" si="13"/>
        <v>na</v>
      </c>
    </row>
    <row r="19" spans="1:29" s="3" customFormat="1" hidden="1" x14ac:dyDescent="0.25">
      <c r="A19" s="14">
        <f>'T1'!A19</f>
        <v>1941</v>
      </c>
      <c r="B19" s="108">
        <f>'A2'!B19/'T1'!$E19*100</f>
        <v>4.0489282122326689</v>
      </c>
      <c r="C19" s="76"/>
      <c r="D19" s="190" t="s">
        <v>38</v>
      </c>
      <c r="E19" s="240" t="str">
        <f t="shared" si="7"/>
        <v>na</v>
      </c>
      <c r="F19" s="108">
        <f>'A2'!F19/'T1'!$E19*100</f>
        <v>0.49417933326954605</v>
      </c>
      <c r="G19" s="76"/>
      <c r="H19" s="190" t="s">
        <v>38</v>
      </c>
      <c r="I19" s="240" t="str">
        <f t="shared" si="8"/>
        <v>na</v>
      </c>
      <c r="J19" s="108">
        <f>'A2'!J19/'T1'!$E19*100</f>
        <v>0</v>
      </c>
      <c r="K19" s="76"/>
      <c r="L19" s="190" t="s">
        <v>38</v>
      </c>
      <c r="M19" s="240" t="str">
        <f t="shared" si="9"/>
        <v>na</v>
      </c>
      <c r="N19" s="108">
        <f>'A2'!N19/'T1'!$E19*100</f>
        <v>0.16728725364539551</v>
      </c>
      <c r="O19" s="76"/>
      <c r="P19" s="190" t="s">
        <v>38</v>
      </c>
      <c r="Q19" s="240" t="str">
        <f t="shared" si="10"/>
        <v>na</v>
      </c>
      <c r="R19" s="108">
        <f>'A2'!R19/'T1'!$E19*100</f>
        <v>7.6644886999294405E-3</v>
      </c>
      <c r="S19" s="76"/>
      <c r="T19" s="190" t="s">
        <v>38</v>
      </c>
      <c r="U19" s="240" t="str">
        <f t="shared" si="11"/>
        <v>na</v>
      </c>
      <c r="V19" s="108">
        <f>'A2'!V19/'T1'!$E19*100</f>
        <v>7.2561325473586208E-2</v>
      </c>
      <c r="W19" s="76"/>
      <c r="X19" s="190" t="s">
        <v>38</v>
      </c>
      <c r="Y19" s="240" t="str">
        <f t="shared" si="12"/>
        <v>na</v>
      </c>
      <c r="Z19" s="218">
        <f>'A2'!Z19/'T1'!$E19*100</f>
        <v>4.7906206133211251</v>
      </c>
      <c r="AA19" s="187"/>
      <c r="AB19" s="191" t="s">
        <v>38</v>
      </c>
      <c r="AC19" s="242" t="str">
        <f t="shared" si="13"/>
        <v>na</v>
      </c>
    </row>
    <row r="20" spans="1:29" s="3" customFormat="1" hidden="1" x14ac:dyDescent="0.25">
      <c r="A20" s="14">
        <f>'T1'!A20</f>
        <v>1942</v>
      </c>
      <c r="B20" s="108">
        <f>'A2'!B20/'T1'!$E20*100</f>
        <v>3.5891915879875218</v>
      </c>
      <c r="C20" s="76"/>
      <c r="D20" s="190" t="s">
        <v>38</v>
      </c>
      <c r="E20" s="240" t="str">
        <f t="shared" si="7"/>
        <v>na</v>
      </c>
      <c r="F20" s="108">
        <f>'A2'!F20/'T1'!$E20*100</f>
        <v>0.40517262618023986</v>
      </c>
      <c r="G20" s="76"/>
      <c r="H20" s="190" t="s">
        <v>38</v>
      </c>
      <c r="I20" s="240" t="str">
        <f t="shared" si="8"/>
        <v>na</v>
      </c>
      <c r="J20" s="108">
        <f>'A2'!J20/'T1'!$E20*100</f>
        <v>0</v>
      </c>
      <c r="K20" s="76"/>
      <c r="L20" s="190" t="s">
        <v>38</v>
      </c>
      <c r="M20" s="240" t="str">
        <f t="shared" si="9"/>
        <v>na</v>
      </c>
      <c r="N20" s="108">
        <f>'A2'!N20/'T1'!$E20*100</f>
        <v>0.12488017973618563</v>
      </c>
      <c r="O20" s="76"/>
      <c r="P20" s="190" t="s">
        <v>38</v>
      </c>
      <c r="Q20" s="240" t="str">
        <f t="shared" si="10"/>
        <v>na</v>
      </c>
      <c r="R20" s="108">
        <f>'A2'!R20/'T1'!$E20*100</f>
        <v>5.6471206401459608E-3</v>
      </c>
      <c r="S20" s="76"/>
      <c r="T20" s="190" t="s">
        <v>38</v>
      </c>
      <c r="U20" s="240" t="str">
        <f t="shared" si="11"/>
        <v>na</v>
      </c>
      <c r="V20" s="108">
        <f>'A2'!V20/'T1'!$E20*100</f>
        <v>6.3622646117338616E-2</v>
      </c>
      <c r="W20" s="76"/>
      <c r="X20" s="190" t="s">
        <v>38</v>
      </c>
      <c r="Y20" s="240" t="str">
        <f t="shared" si="12"/>
        <v>na</v>
      </c>
      <c r="Z20" s="218">
        <f>'A2'!Z20/'T1'!$E20*100</f>
        <v>4.1885141606614313</v>
      </c>
      <c r="AA20" s="187"/>
      <c r="AB20" s="191" t="s">
        <v>38</v>
      </c>
      <c r="AC20" s="242" t="str">
        <f t="shared" si="13"/>
        <v>na</v>
      </c>
    </row>
    <row r="21" spans="1:29" s="3" customFormat="1" hidden="1" x14ac:dyDescent="0.25">
      <c r="A21" s="14">
        <f>'T1'!A21</f>
        <v>1943</v>
      </c>
      <c r="B21" s="108">
        <f>'A2'!B21/'T1'!$E21*100</f>
        <v>3.2576904812892002</v>
      </c>
      <c r="C21" s="76"/>
      <c r="D21" s="190" t="s">
        <v>38</v>
      </c>
      <c r="E21" s="240" t="str">
        <f t="shared" si="7"/>
        <v>na</v>
      </c>
      <c r="F21" s="108">
        <f>'A2'!F21/'T1'!$E21*100</f>
        <v>0.23609352332871991</v>
      </c>
      <c r="G21" s="76"/>
      <c r="H21" s="190" t="s">
        <v>38</v>
      </c>
      <c r="I21" s="240" t="str">
        <f t="shared" si="8"/>
        <v>na</v>
      </c>
      <c r="J21" s="108">
        <f>'A2'!J21/'T1'!$E21*100</f>
        <v>0</v>
      </c>
      <c r="K21" s="76"/>
      <c r="L21" s="190" t="s">
        <v>38</v>
      </c>
      <c r="M21" s="240" t="str">
        <f t="shared" si="9"/>
        <v>na</v>
      </c>
      <c r="N21" s="108">
        <f>'A2'!N21/'T1'!$E21*100</f>
        <v>0.15744500228946737</v>
      </c>
      <c r="O21" s="76"/>
      <c r="P21" s="190" t="s">
        <v>38</v>
      </c>
      <c r="Q21" s="240" t="str">
        <f t="shared" si="10"/>
        <v>na</v>
      </c>
      <c r="R21" s="108">
        <f>'A2'!R21/'T1'!$E21*100</f>
        <v>2.7508567541011126E-3</v>
      </c>
      <c r="S21" s="76"/>
      <c r="T21" s="190" t="s">
        <v>38</v>
      </c>
      <c r="U21" s="240" t="str">
        <f t="shared" si="11"/>
        <v>na</v>
      </c>
      <c r="V21" s="108">
        <f>'A2'!V21/'T1'!$E21*100</f>
        <v>4.6551742280918275E-2</v>
      </c>
      <c r="W21" s="76"/>
      <c r="X21" s="190" t="s">
        <v>38</v>
      </c>
      <c r="Y21" s="240" t="str">
        <f t="shared" si="12"/>
        <v>na</v>
      </c>
      <c r="Z21" s="218">
        <f>'A2'!Z21/'T1'!$E21*100</f>
        <v>3.7005316059424067</v>
      </c>
      <c r="AA21" s="187"/>
      <c r="AB21" s="191" t="s">
        <v>38</v>
      </c>
      <c r="AC21" s="242" t="str">
        <f t="shared" si="13"/>
        <v>na</v>
      </c>
    </row>
    <row r="22" spans="1:29" s="3" customFormat="1" hidden="1" x14ac:dyDescent="0.25">
      <c r="A22" s="14">
        <f>'T1'!A22</f>
        <v>1944</v>
      </c>
      <c r="B22" s="108">
        <f>'A2'!B22/'T1'!$E22*100</f>
        <v>3.1575529404635545</v>
      </c>
      <c r="C22" s="76"/>
      <c r="D22" s="190" t="s">
        <v>38</v>
      </c>
      <c r="E22" s="240" t="str">
        <f t="shared" si="7"/>
        <v>na</v>
      </c>
      <c r="F22" s="108">
        <f>'A2'!F22/'T1'!$E22*100</f>
        <v>0.24186583242451509</v>
      </c>
      <c r="G22" s="76"/>
      <c r="H22" s="190" t="s">
        <v>38</v>
      </c>
      <c r="I22" s="240" t="str">
        <f t="shared" si="8"/>
        <v>na</v>
      </c>
      <c r="J22" s="108">
        <f>'A2'!J22/'T1'!$E22*100</f>
        <v>0</v>
      </c>
      <c r="K22" s="76"/>
      <c r="L22" s="190" t="s">
        <v>38</v>
      </c>
      <c r="M22" s="240" t="str">
        <f t="shared" si="9"/>
        <v>na</v>
      </c>
      <c r="N22" s="108">
        <f>'A2'!N22/'T1'!$E22*100</f>
        <v>0.164343238868768</v>
      </c>
      <c r="O22" s="76"/>
      <c r="P22" s="190" t="s">
        <v>38</v>
      </c>
      <c r="Q22" s="240" t="str">
        <f t="shared" si="10"/>
        <v>na</v>
      </c>
      <c r="R22" s="108">
        <f>'A2'!R22/'T1'!$E22*100</f>
        <v>5.3290750415068786E-3</v>
      </c>
      <c r="S22" s="76"/>
      <c r="T22" s="190" t="s">
        <v>38</v>
      </c>
      <c r="U22" s="240" t="str">
        <f t="shared" si="11"/>
        <v>na</v>
      </c>
      <c r="V22" s="108">
        <f>'A2'!V22/'T1'!$E22*100</f>
        <v>4.1981135300803822E-2</v>
      </c>
      <c r="W22" s="76"/>
      <c r="X22" s="190" t="s">
        <v>38</v>
      </c>
      <c r="Y22" s="240" t="str">
        <f t="shared" si="12"/>
        <v>na</v>
      </c>
      <c r="Z22" s="218">
        <f>'A2'!Z22/'T1'!$E22*100</f>
        <v>3.6110722220991471</v>
      </c>
      <c r="AA22" s="187"/>
      <c r="AB22" s="191" t="s">
        <v>38</v>
      </c>
      <c r="AC22" s="242" t="str">
        <f t="shared" si="13"/>
        <v>na</v>
      </c>
    </row>
    <row r="23" spans="1:29" s="3" customFormat="1" hidden="1" x14ac:dyDescent="0.25">
      <c r="A23" s="14">
        <f>'T1'!A23</f>
        <v>1945</v>
      </c>
      <c r="B23" s="108">
        <f>'A2'!B23/'T1'!$E23*100</f>
        <v>2.7302356513727211</v>
      </c>
      <c r="C23" s="76"/>
      <c r="D23" s="190" t="s">
        <v>38</v>
      </c>
      <c r="E23" s="240" t="str">
        <f t="shared" si="7"/>
        <v>na</v>
      </c>
      <c r="F23" s="108">
        <f>'A2'!F23/'T1'!$E23*100</f>
        <v>0.24798900511849342</v>
      </c>
      <c r="G23" s="76"/>
      <c r="H23" s="190" t="s">
        <v>38</v>
      </c>
      <c r="I23" s="240" t="str">
        <f t="shared" si="8"/>
        <v>na</v>
      </c>
      <c r="J23" s="108">
        <f>'A2'!J23/'T1'!$E23*100</f>
        <v>0</v>
      </c>
      <c r="K23" s="76"/>
      <c r="L23" s="190" t="s">
        <v>38</v>
      </c>
      <c r="M23" s="240" t="str">
        <f t="shared" si="9"/>
        <v>na</v>
      </c>
      <c r="N23" s="108">
        <f>'A2'!N23/'T1'!$E23*100</f>
        <v>0.16358329924360068</v>
      </c>
      <c r="O23" s="76"/>
      <c r="P23" s="190" t="s">
        <v>38</v>
      </c>
      <c r="Q23" s="240" t="str">
        <f t="shared" si="10"/>
        <v>na</v>
      </c>
      <c r="R23" s="108">
        <f>'A2'!R23/'T1'!$E23*100</f>
        <v>1.1085056321183583E-2</v>
      </c>
      <c r="S23" s="76"/>
      <c r="T23" s="190" t="s">
        <v>38</v>
      </c>
      <c r="U23" s="240" t="str">
        <f t="shared" si="11"/>
        <v>na</v>
      </c>
      <c r="V23" s="108">
        <f>'A2'!V23/'T1'!$E23*100</f>
        <v>4.1555124763186957E-2</v>
      </c>
      <c r="W23" s="76"/>
      <c r="X23" s="190" t="s">
        <v>38</v>
      </c>
      <c r="Y23" s="240" t="str">
        <f t="shared" si="12"/>
        <v>na</v>
      </c>
      <c r="Z23" s="218">
        <f>'A2'!Z23/'T1'!$E23*100</f>
        <v>3.1944481368191848</v>
      </c>
      <c r="AA23" s="187"/>
      <c r="AB23" s="191" t="s">
        <v>38</v>
      </c>
      <c r="AC23" s="242" t="str">
        <f t="shared" si="13"/>
        <v>na</v>
      </c>
    </row>
    <row r="24" spans="1:29" s="3" customFormat="1" hidden="1" x14ac:dyDescent="0.25">
      <c r="A24" s="14">
        <f>'T1'!A24</f>
        <v>1946</v>
      </c>
      <c r="B24" s="108">
        <f>'A2'!B24/'T1'!$E24*100</f>
        <v>2.4581112908331688</v>
      </c>
      <c r="C24" s="76"/>
      <c r="D24" s="190" t="s">
        <v>38</v>
      </c>
      <c r="E24" s="240" t="str">
        <f t="shared" si="7"/>
        <v>na</v>
      </c>
      <c r="F24" s="108">
        <f>'A2'!F24/'T1'!$E24*100</f>
        <v>0.2570393003637218</v>
      </c>
      <c r="G24" s="76"/>
      <c r="H24" s="190" t="s">
        <v>38</v>
      </c>
      <c r="I24" s="240" t="str">
        <f t="shared" si="8"/>
        <v>na</v>
      </c>
      <c r="J24" s="108">
        <f>'A2'!J24/'T1'!$E24*100</f>
        <v>0</v>
      </c>
      <c r="K24" s="76"/>
      <c r="L24" s="190" t="s">
        <v>38</v>
      </c>
      <c r="M24" s="240" t="str">
        <f t="shared" si="9"/>
        <v>na</v>
      </c>
      <c r="N24" s="108">
        <f>'A2'!N24/'T1'!$E24*100</f>
        <v>0.14975898186534903</v>
      </c>
      <c r="O24" s="76"/>
      <c r="P24" s="190" t="s">
        <v>38</v>
      </c>
      <c r="Q24" s="240" t="str">
        <f t="shared" si="10"/>
        <v>na</v>
      </c>
      <c r="R24" s="108">
        <f>'A2'!R24/'T1'!$E24*100</f>
        <v>1.2520716315206959E-2</v>
      </c>
      <c r="S24" s="76"/>
      <c r="T24" s="190" t="s">
        <v>38</v>
      </c>
      <c r="U24" s="240" t="str">
        <f t="shared" si="11"/>
        <v>na</v>
      </c>
      <c r="V24" s="108">
        <f>'A2'!V24/'T1'!$E24*100</f>
        <v>7.0715585272042761E-2</v>
      </c>
      <c r="W24" s="76"/>
      <c r="X24" s="190" t="s">
        <v>38</v>
      </c>
      <c r="Y24" s="240" t="str">
        <f t="shared" si="12"/>
        <v>na</v>
      </c>
      <c r="Z24" s="218">
        <f>'A2'!Z24/'T1'!$E24*100</f>
        <v>2.9481458746494891</v>
      </c>
      <c r="AA24" s="187"/>
      <c r="AB24" s="191" t="s">
        <v>38</v>
      </c>
      <c r="AC24" s="242" t="str">
        <f t="shared" si="13"/>
        <v>na</v>
      </c>
    </row>
    <row r="25" spans="1:29" s="3" customFormat="1" hidden="1" x14ac:dyDescent="0.25">
      <c r="A25" s="14">
        <f>'T1'!A25</f>
        <v>1947</v>
      </c>
      <c r="B25" s="108">
        <f>'A2'!B25/'T1'!$E25*100</f>
        <v>2.1895299646589184</v>
      </c>
      <c r="C25" s="76"/>
      <c r="D25" s="190" t="s">
        <v>38</v>
      </c>
      <c r="E25" s="240" t="str">
        <f t="shared" si="7"/>
        <v>na</v>
      </c>
      <c r="F25" s="108">
        <f>'A2'!F25/'T1'!$E25*100</f>
        <v>0.51295625545272816</v>
      </c>
      <c r="G25" s="76"/>
      <c r="H25" s="190" t="s">
        <v>38</v>
      </c>
      <c r="I25" s="240" t="str">
        <f t="shared" si="8"/>
        <v>na</v>
      </c>
      <c r="J25" s="108">
        <f>'A2'!J25/'T1'!$E25*100</f>
        <v>0</v>
      </c>
      <c r="K25" s="76"/>
      <c r="L25" s="190" t="s">
        <v>38</v>
      </c>
      <c r="M25" s="240" t="str">
        <f t="shared" si="9"/>
        <v>na</v>
      </c>
      <c r="N25" s="108">
        <f>'A2'!N25/'T1'!$E25*100</f>
        <v>0.19755450956310275</v>
      </c>
      <c r="O25" s="76"/>
      <c r="P25" s="190" t="s">
        <v>38</v>
      </c>
      <c r="Q25" s="240" t="str">
        <f t="shared" si="10"/>
        <v>na</v>
      </c>
      <c r="R25" s="108">
        <f>'A2'!R25/'T1'!$E25*100</f>
        <v>1.7469945698044102E-2</v>
      </c>
      <c r="S25" s="76"/>
      <c r="T25" s="190" t="s">
        <v>38</v>
      </c>
      <c r="U25" s="240" t="str">
        <f t="shared" si="11"/>
        <v>na</v>
      </c>
      <c r="V25" s="108">
        <f>'A2'!V25/'T1'!$E25*100</f>
        <v>0.11006920442680977</v>
      </c>
      <c r="W25" s="76"/>
      <c r="X25" s="190" t="s">
        <v>38</v>
      </c>
      <c r="Y25" s="240" t="str">
        <f t="shared" si="12"/>
        <v>na</v>
      </c>
      <c r="Z25" s="218">
        <f>'A2'!Z25/'T1'!$E25*100</f>
        <v>3.0275798797996032</v>
      </c>
      <c r="AA25" s="187"/>
      <c r="AB25" s="191" t="s">
        <v>38</v>
      </c>
      <c r="AC25" s="242" t="str">
        <f t="shared" si="13"/>
        <v>na</v>
      </c>
    </row>
    <row r="26" spans="1:29" s="3" customFormat="1" hidden="1" x14ac:dyDescent="0.25">
      <c r="A26" s="14">
        <f>'T1'!A26</f>
        <v>1948</v>
      </c>
      <c r="B26" s="108">
        <f>'A2'!B26/'T1'!$E26*100</f>
        <v>2.2442199878997116</v>
      </c>
      <c r="C26" s="76"/>
      <c r="D26" s="190" t="s">
        <v>38</v>
      </c>
      <c r="E26" s="240" t="str">
        <f t="shared" si="7"/>
        <v>na</v>
      </c>
      <c r="F26" s="108">
        <f>'A2'!F26/'T1'!$E26*100</f>
        <v>0.58852548632125934</v>
      </c>
      <c r="G26" s="76"/>
      <c r="H26" s="190" t="s">
        <v>38</v>
      </c>
      <c r="I26" s="240" t="str">
        <f t="shared" si="8"/>
        <v>na</v>
      </c>
      <c r="J26" s="108">
        <f>'A2'!J26/'T1'!$E26*100</f>
        <v>0</v>
      </c>
      <c r="K26" s="76"/>
      <c r="L26" s="190" t="s">
        <v>38</v>
      </c>
      <c r="M26" s="240" t="str">
        <f t="shared" si="9"/>
        <v>na</v>
      </c>
      <c r="N26" s="108">
        <f>'A2'!N26/'T1'!$E26*100</f>
        <v>0.17490929173357833</v>
      </c>
      <c r="O26" s="76"/>
      <c r="P26" s="190" t="s">
        <v>38</v>
      </c>
      <c r="Q26" s="240" t="str">
        <f t="shared" si="10"/>
        <v>na</v>
      </c>
      <c r="R26" s="108">
        <f>'A2'!R26/'T1'!$E26*100</f>
        <v>2.2356634286246096E-2</v>
      </c>
      <c r="S26" s="76"/>
      <c r="T26" s="190" t="s">
        <v>38</v>
      </c>
      <c r="U26" s="240" t="str">
        <f t="shared" si="11"/>
        <v>na</v>
      </c>
      <c r="V26" s="108">
        <f>'A2'!V26/'T1'!$E26*100</f>
        <v>8.0547401190194018E-2</v>
      </c>
      <c r="W26" s="76"/>
      <c r="X26" s="190" t="s">
        <v>38</v>
      </c>
      <c r="Y26" s="240" t="str">
        <f t="shared" si="12"/>
        <v>na</v>
      </c>
      <c r="Z26" s="218">
        <f>'A2'!Z26/'T1'!$E26*100</f>
        <v>3.1105588014309888</v>
      </c>
      <c r="AA26" s="187"/>
      <c r="AB26" s="191" t="s">
        <v>38</v>
      </c>
      <c r="AC26" s="242" t="str">
        <f t="shared" si="13"/>
        <v>na</v>
      </c>
    </row>
    <row r="27" spans="1:29" s="3" customFormat="1" hidden="1" x14ac:dyDescent="0.25">
      <c r="A27" s="14">
        <f>'T1'!A27</f>
        <v>1949</v>
      </c>
      <c r="B27" s="108">
        <f>'A2'!B27/'T1'!$E27*100</f>
        <v>2.2190744631266446</v>
      </c>
      <c r="C27" s="76"/>
      <c r="D27" s="190" t="s">
        <v>38</v>
      </c>
      <c r="E27" s="240" t="str">
        <f t="shared" si="7"/>
        <v>na</v>
      </c>
      <c r="F27" s="108">
        <f>'A2'!F27/'T1'!$E27*100</f>
        <v>0.59527053922322781</v>
      </c>
      <c r="G27" s="76"/>
      <c r="H27" s="190" t="s">
        <v>38</v>
      </c>
      <c r="I27" s="240" t="str">
        <f t="shared" si="8"/>
        <v>na</v>
      </c>
      <c r="J27" s="108">
        <f>'A2'!J27/'T1'!$E27*100</f>
        <v>0</v>
      </c>
      <c r="K27" s="76"/>
      <c r="L27" s="190" t="s">
        <v>38</v>
      </c>
      <c r="M27" s="240" t="str">
        <f t="shared" si="9"/>
        <v>na</v>
      </c>
      <c r="N27" s="108">
        <f>'A2'!N27/'T1'!$E27*100</f>
        <v>0.2819562334323597</v>
      </c>
      <c r="O27" s="76"/>
      <c r="P27" s="190" t="s">
        <v>38</v>
      </c>
      <c r="Q27" s="240" t="str">
        <f t="shared" si="10"/>
        <v>na</v>
      </c>
      <c r="R27" s="108">
        <f>'A2'!R27/'T1'!$E27*100</f>
        <v>1.7638863873785895E-2</v>
      </c>
      <c r="S27" s="76"/>
      <c r="T27" s="190" t="s">
        <v>38</v>
      </c>
      <c r="U27" s="240" t="str">
        <f t="shared" si="11"/>
        <v>na</v>
      </c>
      <c r="V27" s="108">
        <f>'A2'!V27/'T1'!$E27*100</f>
        <v>7.5120391761932928E-2</v>
      </c>
      <c r="W27" s="76"/>
      <c r="X27" s="190" t="s">
        <v>38</v>
      </c>
      <c r="Y27" s="240" t="str">
        <f t="shared" si="12"/>
        <v>na</v>
      </c>
      <c r="Z27" s="218">
        <f>'A2'!Z27/'T1'!$E27*100</f>
        <v>3.1890604914179512</v>
      </c>
      <c r="AA27" s="187"/>
      <c r="AB27" s="191" t="s">
        <v>38</v>
      </c>
      <c r="AC27" s="242" t="str">
        <f t="shared" si="13"/>
        <v>na</v>
      </c>
    </row>
    <row r="28" spans="1:29" s="3" customFormat="1" hidden="1" x14ac:dyDescent="0.25">
      <c r="A28" s="14">
        <f>'T1'!A28</f>
        <v>1950</v>
      </c>
      <c r="B28" s="108">
        <f>'A2'!B28/'T1'!$E28*100</f>
        <v>2.1826688501950442</v>
      </c>
      <c r="C28" s="76"/>
      <c r="D28" s="190" t="s">
        <v>38</v>
      </c>
      <c r="E28" s="240" t="str">
        <f t="shared" si="7"/>
        <v>na</v>
      </c>
      <c r="F28" s="108">
        <f>'A2'!F28/'T1'!$E28*100</f>
        <v>0.55610428376856003</v>
      </c>
      <c r="G28" s="76"/>
      <c r="H28" s="190" t="s">
        <v>38</v>
      </c>
      <c r="I28" s="240" t="str">
        <f t="shared" si="8"/>
        <v>na</v>
      </c>
      <c r="J28" s="108">
        <f>'A2'!J28/'T1'!$E28*100</f>
        <v>0</v>
      </c>
      <c r="K28" s="76"/>
      <c r="L28" s="190" t="s">
        <v>38</v>
      </c>
      <c r="M28" s="240" t="str">
        <f t="shared" si="9"/>
        <v>na</v>
      </c>
      <c r="N28" s="108">
        <f>'A2'!N28/'T1'!$E28*100</f>
        <v>0.26651918772043592</v>
      </c>
      <c r="O28" s="76"/>
      <c r="P28" s="190" t="s">
        <v>38</v>
      </c>
      <c r="Q28" s="240" t="str">
        <f t="shared" si="10"/>
        <v>na</v>
      </c>
      <c r="R28" s="108">
        <f>'A2'!R28/'T1'!$E28*100</f>
        <v>1.5836910057453569E-2</v>
      </c>
      <c r="S28" s="76"/>
      <c r="T28" s="190" t="s">
        <v>38</v>
      </c>
      <c r="U28" s="240" t="str">
        <f t="shared" si="11"/>
        <v>na</v>
      </c>
      <c r="V28" s="108">
        <f>'A2'!V28/'T1'!$E28*100</f>
        <v>7.2051087735996541E-2</v>
      </c>
      <c r="W28" s="76"/>
      <c r="X28" s="190" t="s">
        <v>38</v>
      </c>
      <c r="Y28" s="240" t="str">
        <f t="shared" si="12"/>
        <v>na</v>
      </c>
      <c r="Z28" s="218">
        <f>'A2'!Z28/'T1'!$E28*100</f>
        <v>3.0931803194774901</v>
      </c>
      <c r="AA28" s="187"/>
      <c r="AB28" s="191" t="s">
        <v>38</v>
      </c>
      <c r="AC28" s="242" t="str">
        <f t="shared" si="13"/>
        <v>na</v>
      </c>
    </row>
    <row r="29" spans="1:29" s="3" customFormat="1" hidden="1" x14ac:dyDescent="0.25">
      <c r="A29" s="14">
        <f>'T1'!A29</f>
        <v>1951</v>
      </c>
      <c r="B29" s="108">
        <f>'A2'!B29/'T1'!$E29*100</f>
        <v>2.2693178515732337</v>
      </c>
      <c r="C29" s="76"/>
      <c r="D29" s="190" t="s">
        <v>38</v>
      </c>
      <c r="E29" s="240" t="str">
        <f t="shared" ref="E29:E42" si="14">D29</f>
        <v>na</v>
      </c>
      <c r="F29" s="108">
        <f>'A2'!F29/'T1'!$E29*100</f>
        <v>0.58078393246985083</v>
      </c>
      <c r="G29" s="76"/>
      <c r="H29" s="190" t="s">
        <v>38</v>
      </c>
      <c r="I29" s="240" t="str">
        <f t="shared" ref="I29:I42" si="15">H29</f>
        <v>na</v>
      </c>
      <c r="J29" s="108">
        <f>'A2'!J29/'T1'!$E29*100</f>
        <v>0</v>
      </c>
      <c r="K29" s="76"/>
      <c r="L29" s="190" t="s">
        <v>38</v>
      </c>
      <c r="M29" s="240" t="str">
        <f t="shared" ref="M29:M42" si="16">L29</f>
        <v>na</v>
      </c>
      <c r="N29" s="108">
        <f>'A2'!N29/'T1'!$E29*100</f>
        <v>0.27802184559579829</v>
      </c>
      <c r="O29" s="76"/>
      <c r="P29" s="190" t="s">
        <v>38</v>
      </c>
      <c r="Q29" s="240" t="str">
        <f t="shared" ref="Q29:Q42" si="17">P29</f>
        <v>na</v>
      </c>
      <c r="R29" s="108">
        <f>'A2'!R29/'T1'!$E29*100</f>
        <v>1.9278533049034118E-2</v>
      </c>
      <c r="S29" s="76"/>
      <c r="T29" s="190" t="s">
        <v>38</v>
      </c>
      <c r="U29" s="240" t="str">
        <f t="shared" ref="U29:U42" si="18">T29</f>
        <v>na</v>
      </c>
      <c r="V29" s="108">
        <f>'A2'!V29/'T1'!$E29*100</f>
        <v>7.1450984567186251E-2</v>
      </c>
      <c r="W29" s="76"/>
      <c r="X29" s="190" t="s">
        <v>38</v>
      </c>
      <c r="Y29" s="240" t="str">
        <f t="shared" ref="Y29:Y42" si="19">X29</f>
        <v>na</v>
      </c>
      <c r="Z29" s="218">
        <f>'A2'!Z29/'T1'!$E29*100</f>
        <v>3.2188531472551034</v>
      </c>
      <c r="AA29" s="187"/>
      <c r="AB29" s="191" t="s">
        <v>38</v>
      </c>
      <c r="AC29" s="242" t="str">
        <f t="shared" ref="AC29:AC42" si="20">AB29</f>
        <v>na</v>
      </c>
    </row>
    <row r="30" spans="1:29" s="3" customFormat="1" hidden="1" x14ac:dyDescent="0.25">
      <c r="A30" s="14">
        <f>'T1'!A30</f>
        <v>1952</v>
      </c>
      <c r="B30" s="108">
        <f>'A2'!B30/'T1'!$E30*100</f>
        <v>2.2857629397831323</v>
      </c>
      <c r="C30" s="76"/>
      <c r="D30" s="190" t="s">
        <v>38</v>
      </c>
      <c r="E30" s="240" t="str">
        <f t="shared" si="14"/>
        <v>na</v>
      </c>
      <c r="F30" s="108">
        <f>'A2'!F30/'T1'!$E30*100</f>
        <v>0.77737381712479925</v>
      </c>
      <c r="G30" s="76"/>
      <c r="H30" s="190" t="s">
        <v>38</v>
      </c>
      <c r="I30" s="240" t="str">
        <f t="shared" si="15"/>
        <v>na</v>
      </c>
      <c r="J30" s="108">
        <f>'A2'!J30/'T1'!$E30*100</f>
        <v>0</v>
      </c>
      <c r="K30" s="76"/>
      <c r="L30" s="190" t="s">
        <v>38</v>
      </c>
      <c r="M30" s="240" t="str">
        <f t="shared" si="16"/>
        <v>na</v>
      </c>
      <c r="N30" s="108">
        <f>'A2'!N30/'T1'!$E30*100</f>
        <v>0.28242152561243783</v>
      </c>
      <c r="O30" s="76"/>
      <c r="P30" s="190" t="s">
        <v>38</v>
      </c>
      <c r="Q30" s="240" t="str">
        <f t="shared" si="17"/>
        <v>na</v>
      </c>
      <c r="R30" s="108">
        <f>'A2'!R30/'T1'!$E30*100</f>
        <v>1.6957913842208443E-2</v>
      </c>
      <c r="S30" s="76"/>
      <c r="T30" s="190" t="s">
        <v>38</v>
      </c>
      <c r="U30" s="240" t="str">
        <f t="shared" si="18"/>
        <v>na</v>
      </c>
      <c r="V30" s="108">
        <f>'A2'!V30/'T1'!$E30*100</f>
        <v>0.10778450557906569</v>
      </c>
      <c r="W30" s="76"/>
      <c r="X30" s="190" t="s">
        <v>38</v>
      </c>
      <c r="Y30" s="240" t="str">
        <f t="shared" si="19"/>
        <v>na</v>
      </c>
      <c r="Z30" s="218">
        <f>'A2'!Z30/'T1'!$E30*100</f>
        <v>3.4703007019416434</v>
      </c>
      <c r="AA30" s="187"/>
      <c r="AB30" s="191" t="s">
        <v>38</v>
      </c>
      <c r="AC30" s="242" t="str">
        <f t="shared" si="20"/>
        <v>na</v>
      </c>
    </row>
    <row r="31" spans="1:29" s="3" customFormat="1" hidden="1" x14ac:dyDescent="0.25">
      <c r="A31" s="14">
        <f>'T1'!A31</f>
        <v>1953</v>
      </c>
      <c r="B31" s="108">
        <f>'A2'!B31/'T1'!$E31*100</f>
        <v>2.4192452512587908</v>
      </c>
      <c r="C31" s="76"/>
      <c r="D31" s="190" t="s">
        <v>38</v>
      </c>
      <c r="E31" s="240" t="str">
        <f t="shared" si="14"/>
        <v>na</v>
      </c>
      <c r="F31" s="108">
        <f>'A2'!F31/'T1'!$E31*100</f>
        <v>0.91179867944180937</v>
      </c>
      <c r="G31" s="76"/>
      <c r="H31" s="190" t="s">
        <v>38</v>
      </c>
      <c r="I31" s="240" t="str">
        <f t="shared" si="15"/>
        <v>na</v>
      </c>
      <c r="J31" s="108">
        <f>'A2'!J31/'T1'!$E31*100</f>
        <v>0</v>
      </c>
      <c r="K31" s="76"/>
      <c r="L31" s="190" t="s">
        <v>38</v>
      </c>
      <c r="M31" s="240" t="str">
        <f t="shared" si="16"/>
        <v>na</v>
      </c>
      <c r="N31" s="108">
        <f>'A2'!N31/'T1'!$E31*100</f>
        <v>0.29311474875862886</v>
      </c>
      <c r="O31" s="76"/>
      <c r="P31" s="190" t="s">
        <v>38</v>
      </c>
      <c r="Q31" s="240" t="str">
        <f t="shared" si="17"/>
        <v>na</v>
      </c>
      <c r="R31" s="108">
        <f>'A2'!R31/'T1'!$E31*100</f>
        <v>1.6101693377138643E-2</v>
      </c>
      <c r="S31" s="76"/>
      <c r="T31" s="190" t="s">
        <v>38</v>
      </c>
      <c r="U31" s="240" t="str">
        <f t="shared" si="18"/>
        <v>na</v>
      </c>
      <c r="V31" s="108">
        <f>'A2'!V31/'T1'!$E31*100</f>
        <v>0.14539733940893171</v>
      </c>
      <c r="W31" s="76"/>
      <c r="X31" s="190" t="s">
        <v>38</v>
      </c>
      <c r="Y31" s="240" t="str">
        <f t="shared" si="19"/>
        <v>na</v>
      </c>
      <c r="Z31" s="218">
        <f>'A2'!Z31/'T1'!$E31*100</f>
        <v>3.7856577122452997</v>
      </c>
      <c r="AA31" s="187"/>
      <c r="AB31" s="191" t="s">
        <v>38</v>
      </c>
      <c r="AC31" s="242" t="str">
        <f t="shared" si="20"/>
        <v>na</v>
      </c>
    </row>
    <row r="32" spans="1:29" s="3" customFormat="1" hidden="1" x14ac:dyDescent="0.25">
      <c r="A32" s="14">
        <f>'T1'!A32</f>
        <v>1954</v>
      </c>
      <c r="B32" s="108">
        <f>'A2'!B32/'T1'!$E32*100</f>
        <v>2.5597315525825581</v>
      </c>
      <c r="C32" s="76"/>
      <c r="D32" s="190" t="s">
        <v>38</v>
      </c>
      <c r="E32" s="240" t="str">
        <f t="shared" si="14"/>
        <v>na</v>
      </c>
      <c r="F32" s="108">
        <f>'A2'!F32/'T1'!$E32*100</f>
        <v>0.77894675494555055</v>
      </c>
      <c r="G32" s="76"/>
      <c r="H32" s="190" t="s">
        <v>38</v>
      </c>
      <c r="I32" s="240" t="str">
        <f t="shared" si="15"/>
        <v>na</v>
      </c>
      <c r="J32" s="108">
        <f>'A2'!J32/'T1'!$E32*100</f>
        <v>0</v>
      </c>
      <c r="K32" s="76"/>
      <c r="L32" s="190" t="s">
        <v>38</v>
      </c>
      <c r="M32" s="240" t="str">
        <f t="shared" si="16"/>
        <v>na</v>
      </c>
      <c r="N32" s="108">
        <f>'A2'!N32/'T1'!$E32*100</f>
        <v>0.28153038166507816</v>
      </c>
      <c r="O32" s="76"/>
      <c r="P32" s="190" t="s">
        <v>38</v>
      </c>
      <c r="Q32" s="240" t="str">
        <f t="shared" si="17"/>
        <v>na</v>
      </c>
      <c r="R32" s="108">
        <f>'A2'!R32/'T1'!$E32*100</f>
        <v>1.6778661242456319E-2</v>
      </c>
      <c r="S32" s="76"/>
      <c r="T32" s="190" t="s">
        <v>38</v>
      </c>
      <c r="U32" s="240" t="str">
        <f t="shared" si="18"/>
        <v>na</v>
      </c>
      <c r="V32" s="108">
        <f>'A2'!V32/'T1'!$E32*100</f>
        <v>0.117130953538608</v>
      </c>
      <c r="W32" s="76"/>
      <c r="X32" s="190" t="s">
        <v>38</v>
      </c>
      <c r="Y32" s="240" t="str">
        <f t="shared" si="19"/>
        <v>na</v>
      </c>
      <c r="Z32" s="218">
        <f>'A2'!Z32/'T1'!$E32*100</f>
        <v>3.7541183039742507</v>
      </c>
      <c r="AA32" s="187"/>
      <c r="AB32" s="191" t="s">
        <v>38</v>
      </c>
      <c r="AC32" s="242" t="str">
        <f t="shared" si="20"/>
        <v>na</v>
      </c>
    </row>
    <row r="33" spans="1:29" s="3" customFormat="1" hidden="1" x14ac:dyDescent="0.25">
      <c r="A33" s="27">
        <f>'T1'!A33</f>
        <v>1955</v>
      </c>
      <c r="B33" s="108">
        <f>'A2'!B33/'T1'!$E33*100</f>
        <v>2.5263078288679051</v>
      </c>
      <c r="C33" s="76"/>
      <c r="D33" s="190" t="s">
        <v>38</v>
      </c>
      <c r="E33" s="240" t="str">
        <f t="shared" si="14"/>
        <v>na</v>
      </c>
      <c r="F33" s="108">
        <f>'A2'!F33/'T1'!$E33*100</f>
        <v>0.78534881707120929</v>
      </c>
      <c r="G33" s="76"/>
      <c r="H33" s="190" t="s">
        <v>38</v>
      </c>
      <c r="I33" s="240" t="str">
        <f t="shared" si="15"/>
        <v>na</v>
      </c>
      <c r="J33" s="108">
        <f>'A2'!J33/'T1'!$E33*100</f>
        <v>0</v>
      </c>
      <c r="K33" s="76"/>
      <c r="L33" s="190" t="s">
        <v>38</v>
      </c>
      <c r="M33" s="240" t="str">
        <f t="shared" si="16"/>
        <v>na</v>
      </c>
      <c r="N33" s="108">
        <f>'A2'!N33/'T1'!$E33*100</f>
        <v>0.26712316831609834</v>
      </c>
      <c r="O33" s="76"/>
      <c r="P33" s="190" t="s">
        <v>38</v>
      </c>
      <c r="Q33" s="240" t="str">
        <f t="shared" si="17"/>
        <v>na</v>
      </c>
      <c r="R33" s="108">
        <f>'A2'!R33/'T1'!$E33*100</f>
        <v>1.7340147562334186E-2</v>
      </c>
      <c r="S33" s="76"/>
      <c r="T33" s="190" t="s">
        <v>38</v>
      </c>
      <c r="U33" s="240" t="str">
        <f t="shared" si="18"/>
        <v>na</v>
      </c>
      <c r="V33" s="108">
        <f>'A2'!V33/'T1'!$E33*100</f>
        <v>0.1327214602700208</v>
      </c>
      <c r="W33" s="76"/>
      <c r="X33" s="190" t="s">
        <v>38</v>
      </c>
      <c r="Y33" s="240" t="str">
        <f t="shared" si="19"/>
        <v>na</v>
      </c>
      <c r="Z33" s="218">
        <f>'A2'!Z33/'T1'!$E33*100</f>
        <v>3.7288414220875676</v>
      </c>
      <c r="AA33" s="187"/>
      <c r="AB33" s="191" t="s">
        <v>38</v>
      </c>
      <c r="AC33" s="242" t="str">
        <f t="shared" si="20"/>
        <v>na</v>
      </c>
    </row>
    <row r="34" spans="1:29" s="3" customFormat="1" hidden="1" x14ac:dyDescent="0.25">
      <c r="A34" s="27">
        <f>'T1'!A34</f>
        <v>1956</v>
      </c>
      <c r="B34" s="108">
        <f>'A2'!B34/'T1'!$E34*100</f>
        <v>2.6563801505438422</v>
      </c>
      <c r="C34" s="76"/>
      <c r="D34" s="190" t="s">
        <v>38</v>
      </c>
      <c r="E34" s="240" t="str">
        <f t="shared" si="14"/>
        <v>na</v>
      </c>
      <c r="F34" s="108">
        <f>'A2'!F34/'T1'!$E34*100</f>
        <v>0.7912943918366826</v>
      </c>
      <c r="G34" s="76"/>
      <c r="H34" s="190" t="s">
        <v>38</v>
      </c>
      <c r="I34" s="240" t="str">
        <f t="shared" si="15"/>
        <v>na</v>
      </c>
      <c r="J34" s="108">
        <f>'A2'!J34/'T1'!$E34*100</f>
        <v>0</v>
      </c>
      <c r="K34" s="76"/>
      <c r="L34" s="190" t="s">
        <v>38</v>
      </c>
      <c r="M34" s="240" t="str">
        <f t="shared" si="16"/>
        <v>na</v>
      </c>
      <c r="N34" s="108">
        <f>'A2'!N34/'T1'!$E34*100</f>
        <v>0.33534862079590189</v>
      </c>
      <c r="O34" s="76"/>
      <c r="P34" s="190" t="s">
        <v>38</v>
      </c>
      <c r="Q34" s="240" t="str">
        <f t="shared" si="17"/>
        <v>na</v>
      </c>
      <c r="R34" s="108">
        <f>'A2'!R34/'T1'!$E34*100</f>
        <v>2.1041089007964316E-2</v>
      </c>
      <c r="S34" s="76"/>
      <c r="T34" s="190" t="s">
        <v>38</v>
      </c>
      <c r="U34" s="240" t="str">
        <f t="shared" si="18"/>
        <v>na</v>
      </c>
      <c r="V34" s="108">
        <f>'A2'!V34/'T1'!$E34*100</f>
        <v>0.12947227143200907</v>
      </c>
      <c r="W34" s="76"/>
      <c r="X34" s="190" t="s">
        <v>38</v>
      </c>
      <c r="Y34" s="240" t="str">
        <f t="shared" si="19"/>
        <v>na</v>
      </c>
      <c r="Z34" s="218">
        <f>'A2'!Z34/'T1'!$E34*100</f>
        <v>3.933536523616401</v>
      </c>
      <c r="AA34" s="187"/>
      <c r="AB34" s="191" t="s">
        <v>38</v>
      </c>
      <c r="AC34" s="242" t="str">
        <f t="shared" si="20"/>
        <v>na</v>
      </c>
    </row>
    <row r="35" spans="1:29" s="3" customFormat="1" hidden="1" x14ac:dyDescent="0.25">
      <c r="A35" s="27">
        <f>'T1'!A35</f>
        <v>1957</v>
      </c>
      <c r="B35" s="108">
        <f>'A2'!B35/'T1'!$E35*100</f>
        <v>2.7050881194251701</v>
      </c>
      <c r="C35" s="76"/>
      <c r="D35" s="190" t="s">
        <v>38</v>
      </c>
      <c r="E35" s="240" t="str">
        <f t="shared" si="14"/>
        <v>na</v>
      </c>
      <c r="F35" s="108">
        <f>'A2'!F35/'T1'!$E35*100</f>
        <v>0.81109629385278037</v>
      </c>
      <c r="G35" s="76"/>
      <c r="H35" s="190" t="s">
        <v>38</v>
      </c>
      <c r="I35" s="240" t="str">
        <f t="shared" si="15"/>
        <v>na</v>
      </c>
      <c r="J35" s="108">
        <f>'A2'!J35/'T1'!$E35*100</f>
        <v>0</v>
      </c>
      <c r="K35" s="76"/>
      <c r="L35" s="190" t="s">
        <v>38</v>
      </c>
      <c r="M35" s="240" t="str">
        <f t="shared" si="16"/>
        <v>na</v>
      </c>
      <c r="N35" s="108">
        <f>'A2'!N35/'T1'!$E35*100</f>
        <v>0.34149400890247122</v>
      </c>
      <c r="O35" s="76"/>
      <c r="P35" s="190" t="s">
        <v>38</v>
      </c>
      <c r="Q35" s="240" t="str">
        <f t="shared" si="17"/>
        <v>na</v>
      </c>
      <c r="R35" s="108">
        <f>'A2'!R35/'T1'!$E35*100</f>
        <v>1.9327220520111668E-2</v>
      </c>
      <c r="S35" s="76"/>
      <c r="T35" s="190" t="s">
        <v>38</v>
      </c>
      <c r="U35" s="240" t="str">
        <f t="shared" si="18"/>
        <v>na</v>
      </c>
      <c r="V35" s="108">
        <f>'A2'!V35/'T1'!$E35*100</f>
        <v>9.8479528896746299E-2</v>
      </c>
      <c r="W35" s="76"/>
      <c r="X35" s="190" t="s">
        <v>38</v>
      </c>
      <c r="Y35" s="240" t="str">
        <f t="shared" si="19"/>
        <v>na</v>
      </c>
      <c r="Z35" s="218">
        <f>'A2'!Z35/'T1'!$E35*100</f>
        <v>3.975485171597279</v>
      </c>
      <c r="AA35" s="187"/>
      <c r="AB35" s="191" t="s">
        <v>38</v>
      </c>
      <c r="AC35" s="242" t="str">
        <f t="shared" si="20"/>
        <v>na</v>
      </c>
    </row>
    <row r="36" spans="1:29" s="3" customFormat="1" hidden="1" x14ac:dyDescent="0.25">
      <c r="A36" s="27">
        <f>'T1'!A36</f>
        <v>1958</v>
      </c>
      <c r="B36" s="108">
        <f>'A2'!B36/'T1'!$E36*100</f>
        <v>2.6368033442443393</v>
      </c>
      <c r="C36" s="76"/>
      <c r="D36" s="190" t="s">
        <v>38</v>
      </c>
      <c r="E36" s="240" t="str">
        <f t="shared" si="14"/>
        <v>na</v>
      </c>
      <c r="F36" s="108">
        <f>'A2'!F36/'T1'!$E36*100</f>
        <v>0.77891454181313569</v>
      </c>
      <c r="G36" s="76"/>
      <c r="H36" s="190" t="s">
        <v>38</v>
      </c>
      <c r="I36" s="240" t="str">
        <f t="shared" si="15"/>
        <v>na</v>
      </c>
      <c r="J36" s="108">
        <f>'A2'!J36/'T1'!$E36*100</f>
        <v>0</v>
      </c>
      <c r="K36" s="76"/>
      <c r="L36" s="190" t="s">
        <v>38</v>
      </c>
      <c r="M36" s="240" t="str">
        <f t="shared" si="16"/>
        <v>na</v>
      </c>
      <c r="N36" s="108">
        <f>'A2'!N36/'T1'!$E36*100</f>
        <v>0.33319301575917093</v>
      </c>
      <c r="O36" s="76"/>
      <c r="P36" s="190" t="s">
        <v>38</v>
      </c>
      <c r="Q36" s="240" t="str">
        <f t="shared" si="17"/>
        <v>na</v>
      </c>
      <c r="R36" s="108">
        <f>'A2'!R36/'T1'!$E36*100</f>
        <v>1.73305576476811E-2</v>
      </c>
      <c r="S36" s="76"/>
      <c r="T36" s="190" t="s">
        <v>38</v>
      </c>
      <c r="U36" s="240" t="str">
        <f t="shared" si="18"/>
        <v>na</v>
      </c>
      <c r="V36" s="108">
        <f>'A2'!V36/'T1'!$E36*100</f>
        <v>0.12209117565352531</v>
      </c>
      <c r="W36" s="76"/>
      <c r="X36" s="190" t="s">
        <v>38</v>
      </c>
      <c r="Y36" s="240" t="str">
        <f t="shared" si="19"/>
        <v>na</v>
      </c>
      <c r="Z36" s="218">
        <f>'A2'!Z36/'T1'!$E36*100</f>
        <v>3.8883326351178527</v>
      </c>
      <c r="AA36" s="187"/>
      <c r="AB36" s="191" t="s">
        <v>38</v>
      </c>
      <c r="AC36" s="242" t="str">
        <f t="shared" si="20"/>
        <v>na</v>
      </c>
    </row>
    <row r="37" spans="1:29" s="3" customFormat="1" hidden="1" x14ac:dyDescent="0.25">
      <c r="A37" s="27">
        <f>'T1'!A37</f>
        <v>1959</v>
      </c>
      <c r="B37" s="108">
        <f>'A2'!B37/'T1'!$E37*100</f>
        <v>2.6541242662458751</v>
      </c>
      <c r="C37" s="76"/>
      <c r="D37" s="190" t="s">
        <v>38</v>
      </c>
      <c r="E37" s="240" t="str">
        <f t="shared" si="14"/>
        <v>na</v>
      </c>
      <c r="F37" s="108">
        <f>'A2'!F37/'T1'!$E37*100</f>
        <v>0.77877928491433035</v>
      </c>
      <c r="G37" s="76"/>
      <c r="H37" s="190" t="s">
        <v>38</v>
      </c>
      <c r="I37" s="240" t="str">
        <f t="shared" si="15"/>
        <v>na</v>
      </c>
      <c r="J37" s="108">
        <f>'A2'!J37/'T1'!$E37*100</f>
        <v>0</v>
      </c>
      <c r="K37" s="76"/>
      <c r="L37" s="190" t="s">
        <v>38</v>
      </c>
      <c r="M37" s="240" t="str">
        <f t="shared" si="16"/>
        <v>na</v>
      </c>
      <c r="N37" s="108">
        <f>'A2'!N37/'T1'!$E37*100</f>
        <v>0.32401260347260152</v>
      </c>
      <c r="O37" s="76"/>
      <c r="P37" s="190" t="s">
        <v>38</v>
      </c>
      <c r="Q37" s="240" t="str">
        <f t="shared" si="17"/>
        <v>na</v>
      </c>
      <c r="R37" s="108">
        <f>'A2'!R37/'T1'!$E37*100</f>
        <v>2.2147608265880907E-2</v>
      </c>
      <c r="S37" s="76"/>
      <c r="T37" s="190" t="s">
        <v>38</v>
      </c>
      <c r="U37" s="240" t="str">
        <f t="shared" si="18"/>
        <v>na</v>
      </c>
      <c r="V37" s="108">
        <f>'A2'!V37/'T1'!$E37*100</f>
        <v>0.11459940851708825</v>
      </c>
      <c r="W37" s="76"/>
      <c r="X37" s="190" t="s">
        <v>38</v>
      </c>
      <c r="Y37" s="240" t="str">
        <f t="shared" si="19"/>
        <v>na</v>
      </c>
      <c r="Z37" s="218">
        <f>'A2'!Z37/'T1'!$E37*100</f>
        <v>3.8936631714157759</v>
      </c>
      <c r="AA37" s="187"/>
      <c r="AB37" s="191" t="s">
        <v>38</v>
      </c>
      <c r="AC37" s="242" t="str">
        <f t="shared" si="20"/>
        <v>na</v>
      </c>
    </row>
    <row r="38" spans="1:29" s="3" customFormat="1" hidden="1" x14ac:dyDescent="0.25">
      <c r="A38" s="27">
        <f>'T1'!A38</f>
        <v>1960</v>
      </c>
      <c r="B38" s="108">
        <f>'A2'!B38/'T1'!$E38*100</f>
        <v>2.7010992210037545</v>
      </c>
      <c r="C38" s="76"/>
      <c r="D38" s="190" t="s">
        <v>38</v>
      </c>
      <c r="E38" s="240" t="str">
        <f t="shared" si="14"/>
        <v>na</v>
      </c>
      <c r="F38" s="108">
        <f>'A2'!F38/'T1'!$E38*100</f>
        <v>0.82164313391958776</v>
      </c>
      <c r="G38" s="76"/>
      <c r="H38" s="190" t="s">
        <v>38</v>
      </c>
      <c r="I38" s="240" t="str">
        <f t="shared" si="15"/>
        <v>na</v>
      </c>
      <c r="J38" s="108">
        <f>'A2'!J38/'T1'!$E38*100</f>
        <v>0</v>
      </c>
      <c r="K38" s="76"/>
      <c r="L38" s="190" t="s">
        <v>38</v>
      </c>
      <c r="M38" s="240" t="str">
        <f t="shared" si="16"/>
        <v>na</v>
      </c>
      <c r="N38" s="108">
        <f>'A2'!N38/'T1'!$E38*100</f>
        <v>0.4827954691029902</v>
      </c>
      <c r="O38" s="76"/>
      <c r="P38" s="190" t="s">
        <v>38</v>
      </c>
      <c r="Q38" s="240" t="str">
        <f t="shared" si="17"/>
        <v>na</v>
      </c>
      <c r="R38" s="108">
        <f>'A2'!R38/'T1'!$E38*100</f>
        <v>3.7063623956501361E-2</v>
      </c>
      <c r="S38" s="76"/>
      <c r="T38" s="190" t="s">
        <v>38</v>
      </c>
      <c r="U38" s="240" t="str">
        <f t="shared" si="18"/>
        <v>na</v>
      </c>
      <c r="V38" s="108">
        <f>'A2'!V38/'T1'!$E38*100</f>
        <v>0.22033258298625868</v>
      </c>
      <c r="W38" s="76"/>
      <c r="X38" s="190" t="s">
        <v>38</v>
      </c>
      <c r="Y38" s="240" t="str">
        <f t="shared" si="19"/>
        <v>na</v>
      </c>
      <c r="Z38" s="218">
        <f>'A2'!Z38/'T1'!$E38*100</f>
        <v>4.2629340309690935</v>
      </c>
      <c r="AA38" s="187"/>
      <c r="AB38" s="191" t="s">
        <v>38</v>
      </c>
      <c r="AC38" s="242" t="str">
        <f t="shared" si="20"/>
        <v>na</v>
      </c>
    </row>
    <row r="39" spans="1:29" s="3" customFormat="1" hidden="1" x14ac:dyDescent="0.25">
      <c r="A39" s="27">
        <f>'T1'!A39</f>
        <v>1961</v>
      </c>
      <c r="B39" s="108">
        <f>'A2'!B39/'T1'!$E39*100</f>
        <v>2.7680777696559415</v>
      </c>
      <c r="C39" s="76"/>
      <c r="D39" s="190" t="s">
        <v>38</v>
      </c>
      <c r="E39" s="240" t="str">
        <f t="shared" si="14"/>
        <v>na</v>
      </c>
      <c r="F39" s="108">
        <f>'A2'!F39/'T1'!$E39*100</f>
        <v>0.81240273628762505</v>
      </c>
      <c r="G39" s="76"/>
      <c r="H39" s="190" t="s">
        <v>38</v>
      </c>
      <c r="I39" s="240" t="str">
        <f t="shared" si="15"/>
        <v>na</v>
      </c>
      <c r="J39" s="108">
        <f>'A2'!J39/'T1'!$E39*100</f>
        <v>0</v>
      </c>
      <c r="K39" s="76"/>
      <c r="L39" s="190" t="s">
        <v>38</v>
      </c>
      <c r="M39" s="240" t="str">
        <f t="shared" si="16"/>
        <v>na</v>
      </c>
      <c r="N39" s="108">
        <f>'A2'!N39/'T1'!$E39*100</f>
        <v>0.477212929444019</v>
      </c>
      <c r="O39" s="76"/>
      <c r="P39" s="190" t="s">
        <v>38</v>
      </c>
      <c r="Q39" s="240" t="str">
        <f t="shared" si="17"/>
        <v>na</v>
      </c>
      <c r="R39" s="108">
        <f>'A2'!R39/'T1'!$E39*100</f>
        <v>3.3481011785903451E-2</v>
      </c>
      <c r="S39" s="76"/>
      <c r="T39" s="190" t="s">
        <v>38</v>
      </c>
      <c r="U39" s="240" t="str">
        <f t="shared" si="18"/>
        <v>na</v>
      </c>
      <c r="V39" s="108">
        <f>'A2'!V39/'T1'!$E39*100</f>
        <v>0.20450011941371074</v>
      </c>
      <c r="W39" s="76"/>
      <c r="X39" s="190" t="s">
        <v>38</v>
      </c>
      <c r="Y39" s="240" t="str">
        <f t="shared" si="19"/>
        <v>na</v>
      </c>
      <c r="Z39" s="218">
        <f>'A2'!Z39/'T1'!$E39*100</f>
        <v>4.2956745665871994</v>
      </c>
      <c r="AA39" s="187"/>
      <c r="AB39" s="191" t="s">
        <v>38</v>
      </c>
      <c r="AC39" s="242" t="str">
        <f t="shared" si="20"/>
        <v>na</v>
      </c>
    </row>
    <row r="40" spans="1:29" s="3" customFormat="1" hidden="1" x14ac:dyDescent="0.25">
      <c r="A40" s="27">
        <f>'T1'!A40</f>
        <v>1962</v>
      </c>
      <c r="B40" s="108">
        <f>'A2'!B40/'T1'!$E40*100</f>
        <v>2.7265706791665112</v>
      </c>
      <c r="C40" s="76"/>
      <c r="D40" s="190" t="s">
        <v>38</v>
      </c>
      <c r="E40" s="240" t="str">
        <f t="shared" si="14"/>
        <v>na</v>
      </c>
      <c r="F40" s="108">
        <f>'A2'!F40/'T1'!$E40*100</f>
        <v>0.8121982566739776</v>
      </c>
      <c r="G40" s="76"/>
      <c r="H40" s="190" t="s">
        <v>38</v>
      </c>
      <c r="I40" s="240" t="str">
        <f t="shared" si="15"/>
        <v>na</v>
      </c>
      <c r="J40" s="108">
        <f>'A2'!J40/'T1'!$E40*100</f>
        <v>0</v>
      </c>
      <c r="K40" s="76"/>
      <c r="L40" s="190" t="s">
        <v>38</v>
      </c>
      <c r="M40" s="240" t="str">
        <f t="shared" si="16"/>
        <v>na</v>
      </c>
      <c r="N40" s="108">
        <f>'A2'!N40/'T1'!$E40*100</f>
        <v>0.48371926659559161</v>
      </c>
      <c r="O40" s="76"/>
      <c r="P40" s="190" t="s">
        <v>38</v>
      </c>
      <c r="Q40" s="240" t="str">
        <f t="shared" si="17"/>
        <v>na</v>
      </c>
      <c r="R40" s="108">
        <f>'A2'!R40/'T1'!$E40*100</f>
        <v>3.9626132486282599E-2</v>
      </c>
      <c r="S40" s="76"/>
      <c r="T40" s="190" t="s">
        <v>38</v>
      </c>
      <c r="U40" s="240" t="str">
        <f t="shared" si="18"/>
        <v>na</v>
      </c>
      <c r="V40" s="108">
        <f>'A2'!V40/'T1'!$E40*100</f>
        <v>0.18807178494129156</v>
      </c>
      <c r="W40" s="76"/>
      <c r="X40" s="190" t="s">
        <v>38</v>
      </c>
      <c r="Y40" s="240" t="str">
        <f t="shared" si="19"/>
        <v>na</v>
      </c>
      <c r="Z40" s="218">
        <f>'A2'!Z40/'T1'!$E40*100</f>
        <v>4.2501861198636552</v>
      </c>
      <c r="AA40" s="187"/>
      <c r="AB40" s="191" t="s">
        <v>38</v>
      </c>
      <c r="AC40" s="242" t="str">
        <f t="shared" si="20"/>
        <v>na</v>
      </c>
    </row>
    <row r="41" spans="1:29" s="3" customFormat="1" hidden="1" x14ac:dyDescent="0.25">
      <c r="A41" s="27">
        <f>'T1'!A41</f>
        <v>1963</v>
      </c>
      <c r="B41" s="108">
        <f>'A2'!B41/'T1'!$E41*100</f>
        <v>2.7802618050458148</v>
      </c>
      <c r="C41" s="76"/>
      <c r="D41" s="190" t="s">
        <v>38</v>
      </c>
      <c r="E41" s="240" t="str">
        <f t="shared" si="14"/>
        <v>na</v>
      </c>
      <c r="F41" s="108">
        <f>'A2'!F41/'T1'!$E41*100</f>
        <v>0.80230071674759584</v>
      </c>
      <c r="G41" s="76"/>
      <c r="H41" s="190" t="s">
        <v>38</v>
      </c>
      <c r="I41" s="240" t="str">
        <f t="shared" si="15"/>
        <v>na</v>
      </c>
      <c r="J41" s="108">
        <f>'A2'!J41/'T1'!$E41*100</f>
        <v>0</v>
      </c>
      <c r="K41" s="76"/>
      <c r="L41" s="190" t="s">
        <v>38</v>
      </c>
      <c r="M41" s="240" t="str">
        <f t="shared" si="16"/>
        <v>na</v>
      </c>
      <c r="N41" s="108">
        <f>'A2'!N41/'T1'!$E41*100</f>
        <v>0.57218695159075883</v>
      </c>
      <c r="O41" s="76"/>
      <c r="P41" s="190" t="s">
        <v>38</v>
      </c>
      <c r="Q41" s="240" t="str">
        <f t="shared" si="17"/>
        <v>na</v>
      </c>
      <c r="R41" s="108">
        <f>'A2'!R41/'T1'!$E41*100</f>
        <v>4.0050720164241396E-2</v>
      </c>
      <c r="S41" s="76"/>
      <c r="T41" s="190" t="s">
        <v>38</v>
      </c>
      <c r="U41" s="240" t="str">
        <f t="shared" si="18"/>
        <v>na</v>
      </c>
      <c r="V41" s="108">
        <f>'A2'!V41/'T1'!$E41*100</f>
        <v>0.18622160781810185</v>
      </c>
      <c r="W41" s="76"/>
      <c r="X41" s="190" t="s">
        <v>38</v>
      </c>
      <c r="Y41" s="240" t="str">
        <f t="shared" si="19"/>
        <v>na</v>
      </c>
      <c r="Z41" s="218">
        <f>'A2'!Z41/'T1'!$E41*100</f>
        <v>4.3810218013665132</v>
      </c>
      <c r="AA41" s="187"/>
      <c r="AB41" s="191" t="s">
        <v>38</v>
      </c>
      <c r="AC41" s="242" t="str">
        <f t="shared" si="20"/>
        <v>na</v>
      </c>
    </row>
    <row r="42" spans="1:29" s="3" customFormat="1" hidden="1" x14ac:dyDescent="0.25">
      <c r="A42" s="27">
        <f>'T1'!A42</f>
        <v>1964</v>
      </c>
      <c r="B42" s="108">
        <f>'A2'!B42/'T1'!$E42*100</f>
        <v>2.8619166377787639</v>
      </c>
      <c r="C42" s="76"/>
      <c r="D42" s="190" t="s">
        <v>38</v>
      </c>
      <c r="E42" s="240" t="str">
        <f t="shared" si="14"/>
        <v>na</v>
      </c>
      <c r="F42" s="108">
        <f>'A2'!F42/'T1'!$E42*100</f>
        <v>0.9819088153078781</v>
      </c>
      <c r="G42" s="76"/>
      <c r="H42" s="190" t="s">
        <v>38</v>
      </c>
      <c r="I42" s="240" t="str">
        <f t="shared" si="15"/>
        <v>na</v>
      </c>
      <c r="J42" s="108">
        <f>'A2'!J42/'T1'!$E42*100</f>
        <v>0</v>
      </c>
      <c r="K42" s="76"/>
      <c r="L42" s="190" t="s">
        <v>38</v>
      </c>
      <c r="M42" s="240" t="str">
        <f t="shared" si="16"/>
        <v>na</v>
      </c>
      <c r="N42" s="108">
        <f>'A2'!N42/'T1'!$E42*100</f>
        <v>0.45526476833673785</v>
      </c>
      <c r="O42" s="76"/>
      <c r="P42" s="190" t="s">
        <v>38</v>
      </c>
      <c r="Q42" s="240" t="str">
        <f t="shared" si="17"/>
        <v>na</v>
      </c>
      <c r="R42" s="108">
        <f>'A2'!R42/'T1'!$E42*100</f>
        <v>0.19071112608659901</v>
      </c>
      <c r="S42" s="76"/>
      <c r="T42" s="190" t="s">
        <v>38</v>
      </c>
      <c r="U42" s="240" t="str">
        <f t="shared" si="18"/>
        <v>na</v>
      </c>
      <c r="V42" s="108">
        <f>'A2'!V42/'T1'!$E42*100</f>
        <v>0.22477349445981892</v>
      </c>
      <c r="W42" s="76"/>
      <c r="X42" s="190" t="s">
        <v>38</v>
      </c>
      <c r="Y42" s="240" t="str">
        <f t="shared" si="19"/>
        <v>na</v>
      </c>
      <c r="Z42" s="218">
        <f>'A2'!Z42/'T1'!$E42*100</f>
        <v>4.7145748419697977</v>
      </c>
      <c r="AA42" s="187"/>
      <c r="AB42" s="191" t="s">
        <v>38</v>
      </c>
      <c r="AC42" s="242" t="str">
        <f t="shared" si="20"/>
        <v>na</v>
      </c>
    </row>
    <row r="43" spans="1:29" s="3" customFormat="1" hidden="1" x14ac:dyDescent="0.25">
      <c r="A43" s="27">
        <f>'T1'!A43</f>
        <v>1965</v>
      </c>
      <c r="B43" s="108">
        <f>'A2'!B43/'T1'!$E43*100</f>
        <v>2.9118083948300124</v>
      </c>
      <c r="C43" s="123"/>
      <c r="D43" s="190" t="s">
        <v>38</v>
      </c>
      <c r="E43" s="238" t="str">
        <f>D43</f>
        <v>na</v>
      </c>
      <c r="F43" s="108">
        <f>'A2'!F43/'T1'!$E43*100</f>
        <v>0.98376201676543973</v>
      </c>
      <c r="G43" s="123"/>
      <c r="H43" s="190" t="s">
        <v>38</v>
      </c>
      <c r="I43" s="238" t="str">
        <f>H43</f>
        <v>na</v>
      </c>
      <c r="J43" s="108">
        <f>'A2'!J43/'T1'!$E43*100</f>
        <v>0</v>
      </c>
      <c r="K43" s="123"/>
      <c r="L43" s="190" t="s">
        <v>38</v>
      </c>
      <c r="M43" s="238" t="str">
        <f>L43</f>
        <v>na</v>
      </c>
      <c r="N43" s="108">
        <f>'A2'!N43/'T1'!$E43*100</f>
        <v>0.54727202397408559</v>
      </c>
      <c r="O43" s="123"/>
      <c r="P43" s="190" t="s">
        <v>38</v>
      </c>
      <c r="Q43" s="238" t="str">
        <f>P43</f>
        <v>na</v>
      </c>
      <c r="R43" s="108">
        <f>'A2'!R43/'T1'!$E43*100</f>
        <v>0.19019692667460583</v>
      </c>
      <c r="S43" s="123"/>
      <c r="T43" s="190" t="s">
        <v>38</v>
      </c>
      <c r="U43" s="238" t="str">
        <f>T43</f>
        <v>na</v>
      </c>
      <c r="V43" s="108">
        <f>'A2'!V43/'T1'!$E43*100</f>
        <v>0.222676135673291</v>
      </c>
      <c r="W43" s="123"/>
      <c r="X43" s="190" t="s">
        <v>38</v>
      </c>
      <c r="Y43" s="238" t="str">
        <f>X43</f>
        <v>na</v>
      </c>
      <c r="Z43" s="218">
        <f>'A2'!Z43/'T1'!$E43*100</f>
        <v>4.8557154979174353</v>
      </c>
      <c r="AA43" s="219"/>
      <c r="AB43" s="191" t="s">
        <v>38</v>
      </c>
      <c r="AC43" s="243" t="str">
        <f>AB43</f>
        <v>na</v>
      </c>
    </row>
    <row r="44" spans="1:29" s="91" customFormat="1" x14ac:dyDescent="0.25">
      <c r="A44" s="27">
        <f>'T1'!A44</f>
        <v>1966</v>
      </c>
      <c r="B44" s="309">
        <f>'A2'!B44/'T1'!$E44*100</f>
        <v>2.9231521755186023</v>
      </c>
      <c r="C44" s="16"/>
      <c r="D44" s="190">
        <f>'A2'!D44/'T1'!$E44*100</f>
        <v>0</v>
      </c>
      <c r="E44" s="305">
        <f>'A2'!E44/'T1'!$E44*100</f>
        <v>2.9231521755186023</v>
      </c>
      <c r="F44" s="309">
        <f>'A2'!F44/'T1'!$E44*100</f>
        <v>0.78097078768163786</v>
      </c>
      <c r="G44" s="16"/>
      <c r="H44" s="306">
        <f>'A2'!H44/'T1'!$E44*100</f>
        <v>0.42537734842399388</v>
      </c>
      <c r="I44" s="305">
        <f>'A2'!I44/'T1'!$E44*100</f>
        <v>1.2063481361056319</v>
      </c>
      <c r="J44" s="309">
        <f>'A2'!J44/'T1'!$E44*100</f>
        <v>0</v>
      </c>
      <c r="K44" s="16"/>
      <c r="L44" s="306">
        <f>'A2'!L44/'T1'!$E44*100</f>
        <v>1.2845274961506552</v>
      </c>
      <c r="M44" s="305">
        <f>'A2'!M44/'T1'!$E44*100</f>
        <v>1.2845274961506552</v>
      </c>
      <c r="N44" s="309">
        <f>'A2'!N44/'T1'!$E44*100</f>
        <v>0.44917973137537648</v>
      </c>
      <c r="O44" s="16"/>
      <c r="P44" s="306">
        <f>'A2'!P44/'T1'!$E44*100</f>
        <v>0.45393713180464473</v>
      </c>
      <c r="Q44" s="305">
        <f>'A2'!Q44/'T1'!$E44*100</f>
        <v>0.90311686318002116</v>
      </c>
      <c r="R44" s="309">
        <f>'A2'!R44/'T1'!$E44*100</f>
        <v>0.18960778237590081</v>
      </c>
      <c r="S44" s="16"/>
      <c r="T44" s="306">
        <f>'A2'!T44/'T1'!$E44*100</f>
        <v>0</v>
      </c>
      <c r="U44" s="305">
        <f>'A2'!U44/'T1'!$E44*100</f>
        <v>0.18960778237590081</v>
      </c>
      <c r="V44" s="309">
        <f>'A2'!V44/'T1'!$E44*100</f>
        <v>0.43895663394913204</v>
      </c>
      <c r="W44" s="16"/>
      <c r="X44" s="306">
        <f>'A2'!X44/'T1'!$E44*100</f>
        <v>0.8083888873169699</v>
      </c>
      <c r="Y44" s="305">
        <f>'A2'!Y44/'T1'!$E44*100</f>
        <v>1.247345521266102</v>
      </c>
      <c r="Z44" s="310">
        <f>'A2'!Z44/'T1'!$E44*100</f>
        <v>4.7818671109006488</v>
      </c>
      <c r="AA44" s="217"/>
      <c r="AB44" s="307">
        <f>'A2'!AB44/'T1'!$E44*100</f>
        <v>2.972230863696264</v>
      </c>
      <c r="AC44" s="308">
        <f>'A2'!AC44/'T1'!$E44*100</f>
        <v>7.7540979745969132</v>
      </c>
    </row>
    <row r="45" spans="1:29" s="3" customFormat="1" x14ac:dyDescent="0.25">
      <c r="A45" s="27">
        <f>'T1'!A45</f>
        <v>1967</v>
      </c>
      <c r="B45" s="108">
        <f>'A2'!B45/'T1'!$E45*100</f>
        <v>3.0375580822098924</v>
      </c>
      <c r="C45" s="76"/>
      <c r="D45" s="109">
        <f>'A2'!D45/'T1'!$E45*100</f>
        <v>0</v>
      </c>
      <c r="E45" s="206">
        <f>'A2'!E45/'T1'!$E45*100</f>
        <v>3.0375580822098924</v>
      </c>
      <c r="F45" s="108">
        <f>'A2'!F45/'T1'!$E45*100</f>
        <v>0.72525002907807101</v>
      </c>
      <c r="G45" s="76"/>
      <c r="H45" s="109">
        <f>'A2'!H45/'T1'!$E45*100</f>
        <v>0.49023817251340285</v>
      </c>
      <c r="I45" s="206">
        <f>'A2'!I45/'T1'!$E45*100</f>
        <v>1.2154882015914736</v>
      </c>
      <c r="J45" s="108">
        <f>'A2'!J45/'T1'!$E45*100</f>
        <v>0.23460265992948623</v>
      </c>
      <c r="K45" s="76"/>
      <c r="L45" s="109">
        <f>'A2'!L45/'T1'!$E45*100</f>
        <v>1.3176424405723699</v>
      </c>
      <c r="M45" s="206">
        <f>'A2'!M45/'T1'!$E45*100</f>
        <v>1.5522451005018563</v>
      </c>
      <c r="N45" s="108">
        <f>'A2'!N45/'T1'!$E45*100</f>
        <v>0.43686004143806678</v>
      </c>
      <c r="O45" s="76"/>
      <c r="P45" s="109">
        <f>'A2'!P45/'T1'!$E45*100</f>
        <v>0.46939013492996795</v>
      </c>
      <c r="Q45" s="206">
        <f>'A2'!Q45/'T1'!$E45*100</f>
        <v>0.90625017636803473</v>
      </c>
      <c r="R45" s="108">
        <f>'A2'!R45/'T1'!$E45*100</f>
        <v>0.17020057385598866</v>
      </c>
      <c r="S45" s="76"/>
      <c r="T45" s="109">
        <f>'A2'!T45/'T1'!$E45*100</f>
        <v>0</v>
      </c>
      <c r="U45" s="206">
        <f>'A2'!U45/'T1'!$E45*100</f>
        <v>0.17020057385598866</v>
      </c>
      <c r="V45" s="108">
        <f>'A2'!V45/'T1'!$E45*100</f>
        <v>0.52646567171849656</v>
      </c>
      <c r="W45" s="76"/>
      <c r="X45" s="109">
        <f>'A2'!X45/'T1'!$E45*100</f>
        <v>0.82003093773684954</v>
      </c>
      <c r="Y45" s="206">
        <f>'A2'!Y45/'T1'!$E45*100</f>
        <v>1.3464966094553459</v>
      </c>
      <c r="Z45" s="218">
        <f>'A2'!Z45/'T1'!$E45*100</f>
        <v>5.1309370582300016</v>
      </c>
      <c r="AA45" s="187"/>
      <c r="AB45" s="209">
        <f>'A2'!AB45/'T1'!$E45*100</f>
        <v>3.0973016857525906</v>
      </c>
      <c r="AC45" s="110">
        <f>'A2'!AC45/'T1'!$E45*100</f>
        <v>8.2282387439825904</v>
      </c>
    </row>
    <row r="46" spans="1:29" s="3" customFormat="1" x14ac:dyDescent="0.25">
      <c r="A46" s="27">
        <f>'T1'!A46</f>
        <v>1968</v>
      </c>
      <c r="B46" s="108">
        <f>'A2'!B46/'T1'!$E46*100</f>
        <v>3.0325584237343652</v>
      </c>
      <c r="C46" s="109">
        <f>'A2'!C46/'T1'!$E46*100</f>
        <v>0</v>
      </c>
      <c r="D46" s="109">
        <f>'A2'!D46/'T1'!$E46*100</f>
        <v>0</v>
      </c>
      <c r="E46" s="206">
        <f>'A2'!E46/'T1'!$E46*100</f>
        <v>3.0325584237343652</v>
      </c>
      <c r="F46" s="108">
        <f>'A2'!F46/'T1'!$E46*100</f>
        <v>0.74203523060645449</v>
      </c>
      <c r="G46" s="109">
        <f>'A2'!G46/'T1'!$E46*100</f>
        <v>0</v>
      </c>
      <c r="H46" s="109">
        <f>'A2'!H46/'T1'!$E46*100</f>
        <v>0.49327211757627404</v>
      </c>
      <c r="I46" s="207">
        <f>'A2'!I46/'T1'!$E46*100</f>
        <v>1.2353073481827286</v>
      </c>
      <c r="J46" s="108">
        <f>'A2'!J46/'T1'!$E46*100</f>
        <v>0.28348217125153846</v>
      </c>
      <c r="K46" s="109">
        <f>'A2'!K46/'T1'!$E46*100</f>
        <v>0</v>
      </c>
      <c r="L46" s="109">
        <f>'A2'!L46/'T1'!$E46*100</f>
        <v>1.4561151915943189</v>
      </c>
      <c r="M46" s="207">
        <f>'A2'!M46/'T1'!$E46*100</f>
        <v>1.7395973628458572</v>
      </c>
      <c r="N46" s="108">
        <f>'A2'!N46/'T1'!$E46*100</f>
        <v>0.51196039205078081</v>
      </c>
      <c r="O46" s="109">
        <f>'A2'!O46/'T1'!$E46*100</f>
        <v>0</v>
      </c>
      <c r="P46" s="109">
        <f>'A2'!P46/'T1'!$E46*100</f>
        <v>0.42272420303299596</v>
      </c>
      <c r="Q46" s="207">
        <f>'A2'!Q46/'T1'!$E46*100</f>
        <v>0.93468459508377677</v>
      </c>
      <c r="R46" s="108">
        <f>'A2'!R46/'T1'!$E46*100</f>
        <v>0.17744951176774817</v>
      </c>
      <c r="S46" s="109">
        <f>'A2'!S46/'T1'!$E46*100</f>
        <v>0</v>
      </c>
      <c r="T46" s="109">
        <f>'A2'!T46/'T1'!$E46*100</f>
        <v>0</v>
      </c>
      <c r="U46" s="207">
        <f>'A2'!U46/'T1'!$E46*100</f>
        <v>0.17744951176774817</v>
      </c>
      <c r="V46" s="108">
        <f>'A2'!V46/'T1'!$E46*100</f>
        <v>0.66905629603950578</v>
      </c>
      <c r="W46" s="109">
        <f>'A2'!W46/'T1'!$E46*100</f>
        <v>0</v>
      </c>
      <c r="X46" s="109">
        <f>'A2'!X46/'T1'!$E46*100</f>
        <v>0.78098780849023097</v>
      </c>
      <c r="Y46" s="207">
        <f>'A2'!Y46/'T1'!$E46*100</f>
        <v>1.4500441045297365</v>
      </c>
      <c r="Z46" s="208">
        <f>'A2'!Z46/'T1'!$E46*100</f>
        <v>5.4165420254503927</v>
      </c>
      <c r="AA46" s="209">
        <f>'A2'!AA46/'T1'!$E46*100</f>
        <v>0</v>
      </c>
      <c r="AB46" s="210">
        <f>'A2'!AB46/'T1'!$E46*100</f>
        <v>3.1530993206938196</v>
      </c>
      <c r="AC46" s="110">
        <f>'A2'!AC46/'T1'!$E46*100</f>
        <v>8.5696413461442127</v>
      </c>
    </row>
    <row r="47" spans="1:29" s="3" customFormat="1" x14ac:dyDescent="0.25">
      <c r="A47" s="27">
        <f>'T1'!A47</f>
        <v>1969</v>
      </c>
      <c r="B47" s="108">
        <f>'A2'!B47/'T1'!$E47*100</f>
        <v>3.0272695505870848</v>
      </c>
      <c r="C47" s="109">
        <f>'A2'!C47/'T1'!$E47*100</f>
        <v>0</v>
      </c>
      <c r="D47" s="109">
        <f>'A2'!D47/'T1'!$E47*100</f>
        <v>0</v>
      </c>
      <c r="E47" s="206">
        <f>'A2'!E47/'T1'!$E47*100</f>
        <v>3.0272695505870848</v>
      </c>
      <c r="F47" s="108">
        <f>'A2'!F47/'T1'!$E47*100</f>
        <v>0.76287887210941507</v>
      </c>
      <c r="G47" s="109">
        <f>'A2'!G47/'T1'!$E47*100</f>
        <v>0</v>
      </c>
      <c r="H47" s="109">
        <f>'A2'!H47/'T1'!$E47*100</f>
        <v>0.55537644920254003</v>
      </c>
      <c r="I47" s="207">
        <f>'A2'!I47/'T1'!$E47*100</f>
        <v>1.318255321311955</v>
      </c>
      <c r="J47" s="108">
        <f>'A2'!J47/'T1'!$E47*100</f>
        <v>0.32292387390082916</v>
      </c>
      <c r="K47" s="109">
        <f>'A2'!K47/'T1'!$E47*100</f>
        <v>0</v>
      </c>
      <c r="L47" s="109">
        <f>'A2'!L47/'T1'!$E47*100</f>
        <v>1.7692866590642815</v>
      </c>
      <c r="M47" s="207">
        <f>'A2'!M47/'T1'!$E47*100</f>
        <v>2.0922105329651104</v>
      </c>
      <c r="N47" s="108">
        <f>'A2'!N47/'T1'!$E47*100</f>
        <v>0.54794944251550215</v>
      </c>
      <c r="O47" s="109">
        <f>'A2'!O47/'T1'!$E47*100</f>
        <v>0</v>
      </c>
      <c r="P47" s="109">
        <f>'A2'!P47/'T1'!$E47*100</f>
        <v>0.58744567414972493</v>
      </c>
      <c r="Q47" s="207">
        <f>'A2'!Q47/'T1'!$E47*100</f>
        <v>1.1353951166652272</v>
      </c>
      <c r="R47" s="108">
        <f>'A2'!R47/'T1'!$E47*100</f>
        <v>0.18464699980391266</v>
      </c>
      <c r="S47" s="109">
        <f>'A2'!S47/'T1'!$E47*100</f>
        <v>0</v>
      </c>
      <c r="T47" s="109">
        <f>'A2'!T47/'T1'!$E47*100</f>
        <v>2.0360975338600197E-3</v>
      </c>
      <c r="U47" s="207">
        <f>'A2'!U47/'T1'!$E47*100</f>
        <v>0.18668309733777269</v>
      </c>
      <c r="V47" s="108">
        <f>'A2'!V47/'T1'!$E47*100</f>
        <v>0.69234358726030765</v>
      </c>
      <c r="W47" s="109">
        <f>'A2'!W47/'T1'!$E47*100</f>
        <v>0</v>
      </c>
      <c r="X47" s="109">
        <f>'A2'!X47/'T1'!$E47*100</f>
        <v>0.81941145374282931</v>
      </c>
      <c r="Y47" s="207">
        <f>'A2'!Y47/'T1'!$E47*100</f>
        <v>1.5117550410031371</v>
      </c>
      <c r="Z47" s="208">
        <f>'A2'!Z47/'T1'!$E47*100</f>
        <v>5.5380123261770509</v>
      </c>
      <c r="AA47" s="209">
        <f>'A2'!AA47/'T1'!$E47*100</f>
        <v>0</v>
      </c>
      <c r="AB47" s="210">
        <f>'A2'!AB47/'T1'!$E47*100</f>
        <v>3.7335563336932358</v>
      </c>
      <c r="AC47" s="110">
        <f>'A2'!AC47/'T1'!$E47*100</f>
        <v>9.2715686598702867</v>
      </c>
    </row>
    <row r="48" spans="1:29" s="3" customFormat="1" x14ac:dyDescent="0.25">
      <c r="A48" s="27">
        <f>'T1'!A48</f>
        <v>1970</v>
      </c>
      <c r="B48" s="108">
        <f>'A2'!B48/'T1'!$E48*100</f>
        <v>3.1603778518451984</v>
      </c>
      <c r="C48" s="109">
        <f>'A2'!C48/'T1'!$E48*100</f>
        <v>0</v>
      </c>
      <c r="D48" s="109">
        <f>'A2'!D48/'T1'!$E48*100</f>
        <v>0</v>
      </c>
      <c r="E48" s="206">
        <f>'A2'!E48/'T1'!$E48*100</f>
        <v>3.1603778518451984</v>
      </c>
      <c r="F48" s="108">
        <f>'A2'!F48/'T1'!$E48*100</f>
        <v>0.76838680974114704</v>
      </c>
      <c r="G48" s="109">
        <f>'A2'!G48/'T1'!$E48*100</f>
        <v>0</v>
      </c>
      <c r="H48" s="109">
        <f>'A2'!H48/'T1'!$E48*100</f>
        <v>0.77205671799918363</v>
      </c>
      <c r="I48" s="207">
        <f>'A2'!I48/'T1'!$E48*100</f>
        <v>1.5404435277403308</v>
      </c>
      <c r="J48" s="108">
        <f>'A2'!J48/'T1'!$E48*100</f>
        <v>0.31399717473926403</v>
      </c>
      <c r="K48" s="109">
        <f>'A2'!K48/'T1'!$E48*100</f>
        <v>0</v>
      </c>
      <c r="L48" s="109">
        <f>'A2'!L48/'T1'!$E48*100</f>
        <v>1.7404359618222862</v>
      </c>
      <c r="M48" s="207">
        <f>'A2'!M48/'T1'!$E48*100</f>
        <v>2.05443313656155</v>
      </c>
      <c r="N48" s="108">
        <f>'A2'!N48/'T1'!$E48*100</f>
        <v>0.47337031659475765</v>
      </c>
      <c r="O48" s="109">
        <f>'A2'!O48/'T1'!$E48*100</f>
        <v>0</v>
      </c>
      <c r="P48" s="109">
        <f>'A2'!P48/'T1'!$E48*100</f>
        <v>0.62326971748601945</v>
      </c>
      <c r="Q48" s="207">
        <f>'A2'!Q48/'T1'!$E48*100</f>
        <v>1.0966400340807771</v>
      </c>
      <c r="R48" s="108">
        <f>'A2'!R48/'T1'!$E48*100</f>
        <v>0.19369034079768177</v>
      </c>
      <c r="S48" s="109">
        <f>'A2'!S48/'T1'!$E48*100</f>
        <v>5.3136623532627847E-3</v>
      </c>
      <c r="T48" s="109">
        <f>'A2'!T48/'T1'!$E48*100</f>
        <v>3.5356342609912687E-3</v>
      </c>
      <c r="U48" s="207">
        <f>'A2'!U48/'T1'!$E48*100</f>
        <v>0.20253963741193579</v>
      </c>
      <c r="V48" s="108">
        <f>'A2'!V48/'T1'!$E48*100</f>
        <v>0.58809091698625315</v>
      </c>
      <c r="W48" s="109">
        <f>'A2'!W48/'T1'!$E48*100</f>
        <v>0</v>
      </c>
      <c r="X48" s="109">
        <f>'A2'!X48/'T1'!$E48*100</f>
        <v>0.81181653535416165</v>
      </c>
      <c r="Y48" s="207">
        <f>'A2'!Y48/'T1'!$E48*100</f>
        <v>1.3999074523404149</v>
      </c>
      <c r="Z48" s="208">
        <f>'A2'!Z48/'T1'!$E48*100</f>
        <v>5.4979134107043022</v>
      </c>
      <c r="AA48" s="209">
        <f>'A2'!AA48/'T1'!$E48*100</f>
        <v>5.3136623532627847E-3</v>
      </c>
      <c r="AB48" s="210">
        <f>'A2'!AB48/'T1'!$E48*100</f>
        <v>3.9511145669226422</v>
      </c>
      <c r="AC48" s="110">
        <f>'A2'!AC48/'T1'!$E48*100</f>
        <v>9.4543416399802087</v>
      </c>
    </row>
    <row r="49" spans="1:29" s="3" customFormat="1" x14ac:dyDescent="0.25">
      <c r="A49" s="27">
        <f>'T1'!A49</f>
        <v>1971</v>
      </c>
      <c r="B49" s="108">
        <f>'A2'!B49/'T1'!$E49*100</f>
        <v>3.2822645594409208</v>
      </c>
      <c r="C49" s="109">
        <f>'A2'!C49/'T1'!$E49*100</f>
        <v>0</v>
      </c>
      <c r="D49" s="109">
        <f>'A2'!D49/'T1'!$E49*100</f>
        <v>0</v>
      </c>
      <c r="E49" s="206">
        <f>'A2'!E49/'T1'!$E49*100</f>
        <v>3.2822645594409208</v>
      </c>
      <c r="F49" s="108">
        <f>'A2'!F49/'T1'!$E49*100</f>
        <v>0.77702070524018485</v>
      </c>
      <c r="G49" s="109">
        <f>'A2'!G49/'T1'!$E49*100</f>
        <v>0</v>
      </c>
      <c r="H49" s="109">
        <f>'A2'!H49/'T1'!$E49*100</f>
        <v>0.76475444767870737</v>
      </c>
      <c r="I49" s="207">
        <f>'A2'!I49/'T1'!$E49*100</f>
        <v>1.5417751529188921</v>
      </c>
      <c r="J49" s="108">
        <f>'A2'!J49/'T1'!$E49*100</f>
        <v>0.26696848779189097</v>
      </c>
      <c r="K49" s="109">
        <f>'A2'!K49/'T1'!$E49*100</f>
        <v>0</v>
      </c>
      <c r="L49" s="109">
        <f>'A2'!L49/'T1'!$E49*100</f>
        <v>1.5717632785761659</v>
      </c>
      <c r="M49" s="207">
        <f>'A2'!M49/'T1'!$E49*100</f>
        <v>1.8387317663680569</v>
      </c>
      <c r="N49" s="108">
        <f>'A2'!N49/'T1'!$E49*100</f>
        <v>0.41176680367493151</v>
      </c>
      <c r="O49" s="109">
        <f>'A2'!O49/'T1'!$E49*100</f>
        <v>0</v>
      </c>
      <c r="P49" s="109">
        <f>'A2'!P49/'T1'!$E49*100</f>
        <v>0.50137457160326226</v>
      </c>
      <c r="Q49" s="207">
        <f>'A2'!Q49/'T1'!$E49*100</f>
        <v>0.91314137527819372</v>
      </c>
      <c r="R49" s="108">
        <f>'A2'!R49/'T1'!$E49*100</f>
        <v>0.26232343808722686</v>
      </c>
      <c r="S49" s="109">
        <f>'A2'!S49/'T1'!$E49*100</f>
        <v>9.0732723565881759E-3</v>
      </c>
      <c r="T49" s="109">
        <f>'A2'!T49/'T1'!$E49*100</f>
        <v>3.0367056751994205E-3</v>
      </c>
      <c r="U49" s="207">
        <f>'A2'!U49/'T1'!$E49*100</f>
        <v>0.27443341611901445</v>
      </c>
      <c r="V49" s="108">
        <f>'A2'!V49/'T1'!$E49*100</f>
        <v>0.61949644215831456</v>
      </c>
      <c r="W49" s="109">
        <f>'A2'!W49/'T1'!$E49*100</f>
        <v>0</v>
      </c>
      <c r="X49" s="109">
        <f>'A2'!X49/'T1'!$E49*100</f>
        <v>0.80479097159105983</v>
      </c>
      <c r="Y49" s="207">
        <f>'A2'!Y49/'T1'!$E49*100</f>
        <v>1.4242874137493744</v>
      </c>
      <c r="Z49" s="208">
        <f>'A2'!Z49/'T1'!$E49*100</f>
        <v>5.6198404363934689</v>
      </c>
      <c r="AA49" s="209">
        <f>'A2'!AA49/'T1'!$E49*100</f>
        <v>9.0732723565881759E-3</v>
      </c>
      <c r="AB49" s="210">
        <f>'A2'!AB49/'T1'!$E49*100</f>
        <v>3.6457199751243938</v>
      </c>
      <c r="AC49" s="110">
        <f>'A2'!AC49/'T1'!$E49*100</f>
        <v>9.2746336838744519</v>
      </c>
    </row>
    <row r="50" spans="1:29" s="3" customFormat="1" x14ac:dyDescent="0.25">
      <c r="A50" s="27">
        <f>'T1'!A50</f>
        <v>1972</v>
      </c>
      <c r="B50" s="108">
        <f>'A2'!B50/'T1'!$E50*100</f>
        <v>3.2983651597684065</v>
      </c>
      <c r="C50" s="109">
        <f>'A2'!C50/'T1'!$E50*100</f>
        <v>0</v>
      </c>
      <c r="D50" s="109">
        <f>'A2'!D50/'T1'!$E50*100</f>
        <v>0</v>
      </c>
      <c r="E50" s="206">
        <f>'A2'!E50/'T1'!$E50*100</f>
        <v>3.2983651597684065</v>
      </c>
      <c r="F50" s="108">
        <f>'A2'!F50/'T1'!$E50*100</f>
        <v>0.78019468992182617</v>
      </c>
      <c r="G50" s="109">
        <f>'A2'!G50/'T1'!$E50*100</f>
        <v>0</v>
      </c>
      <c r="H50" s="109">
        <f>'A2'!H50/'T1'!$E50*100</f>
        <v>1.0216180498799006</v>
      </c>
      <c r="I50" s="207">
        <f>'A2'!I50/'T1'!$E50*100</f>
        <v>1.8018127398017267</v>
      </c>
      <c r="J50" s="108">
        <f>'A2'!J50/'T1'!$E50*100</f>
        <v>0.62067199397966122</v>
      </c>
      <c r="K50" s="109">
        <f>'A2'!K50/'T1'!$E50*100</f>
        <v>0</v>
      </c>
      <c r="L50" s="109">
        <f>'A2'!L50/'T1'!$E50*100</f>
        <v>1.6587515929146071</v>
      </c>
      <c r="M50" s="207">
        <f>'A2'!M50/'T1'!$E50*100</f>
        <v>2.2794235868942683</v>
      </c>
      <c r="N50" s="108">
        <f>'A2'!N50/'T1'!$E50*100</f>
        <v>0.58457827115047156</v>
      </c>
      <c r="O50" s="109">
        <f>'A2'!O50/'T1'!$E50*100</f>
        <v>0</v>
      </c>
      <c r="P50" s="109">
        <f>'A2'!P50/'T1'!$E50*100</f>
        <v>0.64452355854241383</v>
      </c>
      <c r="Q50" s="207">
        <f>'A2'!Q50/'T1'!$E50*100</f>
        <v>1.2291018296928853</v>
      </c>
      <c r="R50" s="108">
        <f>'A2'!R50/'T1'!$E50*100</f>
        <v>0.30082303805618249</v>
      </c>
      <c r="S50" s="109">
        <f>'A2'!S50/'T1'!$E50*100</f>
        <v>1.1878918457404138E-2</v>
      </c>
      <c r="T50" s="109">
        <f>'A2'!T50/'T1'!$E50*100</f>
        <v>4.114698762222215E-3</v>
      </c>
      <c r="U50" s="207">
        <f>'A2'!U50/'T1'!$E50*100</f>
        <v>0.31681665527580882</v>
      </c>
      <c r="V50" s="108">
        <f>'A2'!V50/'T1'!$E50*100</f>
        <v>0.69500634341633472</v>
      </c>
      <c r="W50" s="109">
        <f>'A2'!W50/'T1'!$E50*100</f>
        <v>0</v>
      </c>
      <c r="X50" s="109">
        <f>'A2'!X50/'T1'!$E50*100</f>
        <v>0.8579664962761625</v>
      </c>
      <c r="Y50" s="207">
        <f>'A2'!Y50/'T1'!$E50*100</f>
        <v>1.5529728396924971</v>
      </c>
      <c r="Z50" s="208">
        <f>'A2'!Z50/'T1'!$E50*100</f>
        <v>6.279639496292881</v>
      </c>
      <c r="AA50" s="209">
        <f>'A2'!AA50/'T1'!$E50*100</f>
        <v>1.1878918457404138E-2</v>
      </c>
      <c r="AB50" s="210">
        <f>'A2'!AB50/'T1'!$E50*100</f>
        <v>4.1869743963753061</v>
      </c>
      <c r="AC50" s="110">
        <f>'A2'!AC50/'T1'!$E50*100</f>
        <v>10.478492811125591</v>
      </c>
    </row>
    <row r="51" spans="1:29" s="3" customFormat="1" x14ac:dyDescent="0.25">
      <c r="A51" s="27">
        <f>'T1'!A51</f>
        <v>1973</v>
      </c>
      <c r="B51" s="108">
        <f>'A2'!B51/'T1'!$E51*100</f>
        <v>3.4975714620580947</v>
      </c>
      <c r="C51" s="109">
        <f>'A2'!C51/'T1'!$E51*100</f>
        <v>0</v>
      </c>
      <c r="D51" s="109">
        <f>'A2'!D51/'T1'!$E51*100</f>
        <v>0</v>
      </c>
      <c r="E51" s="206">
        <f>'A2'!E51/'T1'!$E51*100</f>
        <v>3.4975714620580947</v>
      </c>
      <c r="F51" s="108">
        <f>'A2'!F51/'T1'!$E51*100</f>
        <v>0.79111107792868496</v>
      </c>
      <c r="G51" s="109">
        <f>'A2'!G51/'T1'!$E51*100</f>
        <v>0</v>
      </c>
      <c r="H51" s="109">
        <f>'A2'!H51/'T1'!$E51*100</f>
        <v>1.0317880384068563</v>
      </c>
      <c r="I51" s="207">
        <f>'A2'!I51/'T1'!$E51*100</f>
        <v>1.8228991163355417</v>
      </c>
      <c r="J51" s="108">
        <f>'A2'!J51/'T1'!$E51*100</f>
        <v>0.58365059782271778</v>
      </c>
      <c r="K51" s="109">
        <f>'A2'!K51/'T1'!$E51*100</f>
        <v>0</v>
      </c>
      <c r="L51" s="109">
        <f>'A2'!L51/'T1'!$E51*100</f>
        <v>1.8357484098291508</v>
      </c>
      <c r="M51" s="207">
        <f>'A2'!M51/'T1'!$E51*100</f>
        <v>2.4193990076518683</v>
      </c>
      <c r="N51" s="108">
        <f>'A2'!N51/'T1'!$E51*100</f>
        <v>0.54787734234315244</v>
      </c>
      <c r="O51" s="109">
        <f>'A2'!O51/'T1'!$E51*100</f>
        <v>0</v>
      </c>
      <c r="P51" s="109">
        <f>'A2'!P51/'T1'!$E51*100</f>
        <v>0.68124888988558741</v>
      </c>
      <c r="Q51" s="207">
        <f>'A2'!Q51/'T1'!$E51*100</f>
        <v>1.2291262322287397</v>
      </c>
      <c r="R51" s="108">
        <f>'A2'!R51/'T1'!$E51*100</f>
        <v>0.3225078246047659</v>
      </c>
      <c r="S51" s="109">
        <f>'A2'!S51/'T1'!$E51*100</f>
        <v>1.0857463454193375E-2</v>
      </c>
      <c r="T51" s="109">
        <f>'A2'!T51/'T1'!$E51*100</f>
        <v>4.0236330994003781E-3</v>
      </c>
      <c r="U51" s="207">
        <f>'A2'!U51/'T1'!$E51*100</f>
        <v>0.33738892115835961</v>
      </c>
      <c r="V51" s="108">
        <f>'A2'!V51/'T1'!$E51*100</f>
        <v>0.62429321664066684</v>
      </c>
      <c r="W51" s="109">
        <f>'A2'!W51/'T1'!$E51*100</f>
        <v>0</v>
      </c>
      <c r="X51" s="109">
        <f>'A2'!X51/'T1'!$E51*100</f>
        <v>0.85837454353301579</v>
      </c>
      <c r="Y51" s="207">
        <f>'A2'!Y51/'T1'!$E51*100</f>
        <v>1.4826677601736826</v>
      </c>
      <c r="Z51" s="208">
        <f>'A2'!Z51/'T1'!$E51*100</f>
        <v>6.3670115213980818</v>
      </c>
      <c r="AA51" s="209">
        <f>'A2'!AA51/'T1'!$E51*100</f>
        <v>1.0857463454193375E-2</v>
      </c>
      <c r="AB51" s="210">
        <f>'A2'!AB51/'T1'!$E51*100</f>
        <v>4.4111835147540104</v>
      </c>
      <c r="AC51" s="110">
        <f>'A2'!AC51/'T1'!$E51*100</f>
        <v>10.789052499606285</v>
      </c>
    </row>
    <row r="52" spans="1:29" s="3" customFormat="1" x14ac:dyDescent="0.25">
      <c r="A52" s="27">
        <f>'T1'!A52</f>
        <v>1974</v>
      </c>
      <c r="B52" s="108">
        <f>'A2'!B52/'T1'!$E52*100</f>
        <v>3.5355444062279062</v>
      </c>
      <c r="C52" s="109">
        <f>'A2'!C52/'T1'!$E52*100</f>
        <v>0</v>
      </c>
      <c r="D52" s="109">
        <f>'A2'!D52/'T1'!$E52*100</f>
        <v>0</v>
      </c>
      <c r="E52" s="206">
        <f>'A2'!E52/'T1'!$E52*100</f>
        <v>3.5355444062279062</v>
      </c>
      <c r="F52" s="108">
        <f>'A2'!F52/'T1'!$E52*100</f>
        <v>0.78651923816332836</v>
      </c>
      <c r="G52" s="109">
        <f>'A2'!G52/'T1'!$E52*100</f>
        <v>0</v>
      </c>
      <c r="H52" s="109">
        <f>'A2'!H52/'T1'!$E52*100</f>
        <v>1.009581000537322</v>
      </c>
      <c r="I52" s="207">
        <f>'A2'!I52/'T1'!$E52*100</f>
        <v>1.7961002387006506</v>
      </c>
      <c r="J52" s="108">
        <f>'A2'!J52/'T1'!$E52*100</f>
        <v>0.57412017266279636</v>
      </c>
      <c r="K52" s="109">
        <f>'A2'!K52/'T1'!$E52*100</f>
        <v>0</v>
      </c>
      <c r="L52" s="109">
        <f>'A2'!L52/'T1'!$E52*100</f>
        <v>1.7973736273135426</v>
      </c>
      <c r="M52" s="207">
        <f>'A2'!M52/'T1'!$E52*100</f>
        <v>2.371493799976339</v>
      </c>
      <c r="N52" s="108">
        <f>'A2'!N52/'T1'!$E52*100</f>
        <v>0.51585326172611401</v>
      </c>
      <c r="O52" s="109">
        <f>'A2'!O52/'T1'!$E52*100</f>
        <v>0</v>
      </c>
      <c r="P52" s="109">
        <f>'A2'!P52/'T1'!$E52*100</f>
        <v>0.66643029661037567</v>
      </c>
      <c r="Q52" s="207">
        <f>'A2'!Q52/'T1'!$E52*100</f>
        <v>1.1822835583364897</v>
      </c>
      <c r="R52" s="108">
        <f>'A2'!R52/'T1'!$E52*100</f>
        <v>0.31585809525885933</v>
      </c>
      <c r="S52" s="109">
        <f>'A2'!S52/'T1'!$E52*100</f>
        <v>9.7513122043357738E-3</v>
      </c>
      <c r="T52" s="109">
        <f>'A2'!T52/'T1'!$E52*100</f>
        <v>4.2177624050703383E-3</v>
      </c>
      <c r="U52" s="207">
        <f>'A2'!U52/'T1'!$E52*100</f>
        <v>0.32982716986826538</v>
      </c>
      <c r="V52" s="108">
        <f>'A2'!V52/'T1'!$E52*100</f>
        <v>0.5344052188487256</v>
      </c>
      <c r="W52" s="109">
        <f>'A2'!W52/'T1'!$E52*100</f>
        <v>0</v>
      </c>
      <c r="X52" s="109">
        <f>'A2'!X52/'T1'!$E52*100</f>
        <v>0.84237121117137614</v>
      </c>
      <c r="Y52" s="207">
        <f>'A2'!Y52/'T1'!$E52*100</f>
        <v>1.3767764300201017</v>
      </c>
      <c r="Z52" s="208">
        <f>'A2'!Z52/'T1'!$E52*100</f>
        <v>6.2623003928877301</v>
      </c>
      <c r="AA52" s="209">
        <f>'A2'!AA52/'T1'!$E52*100</f>
        <v>9.7513122043357738E-3</v>
      </c>
      <c r="AB52" s="210">
        <f>'A2'!AB52/'T1'!$E52*100</f>
        <v>4.3199738980376861</v>
      </c>
      <c r="AC52" s="110">
        <f>'A2'!AC52/'T1'!$E52*100</f>
        <v>10.592025603129754</v>
      </c>
    </row>
    <row r="53" spans="1:29" s="3" customFormat="1" x14ac:dyDescent="0.25">
      <c r="A53" s="27">
        <f>'T1'!A53</f>
        <v>1975</v>
      </c>
      <c r="B53" s="108">
        <f>'A2'!B53/'T1'!$E53*100</f>
        <v>3.5296455192012939</v>
      </c>
      <c r="C53" s="109">
        <f>'A2'!C53/'T1'!$E53*100</f>
        <v>0</v>
      </c>
      <c r="D53" s="109">
        <f>'A2'!D53/'T1'!$E53*100</f>
        <v>0</v>
      </c>
      <c r="E53" s="206">
        <f>'A2'!E53/'T1'!$E53*100</f>
        <v>3.5296455192012939</v>
      </c>
      <c r="F53" s="108">
        <f>'A2'!F53/'T1'!$E53*100</f>
        <v>1.0242032623444979</v>
      </c>
      <c r="G53" s="109">
        <f>'A2'!G53/'T1'!$E53*100</f>
        <v>0</v>
      </c>
      <c r="H53" s="109">
        <f>'A2'!H53/'T1'!$E53*100</f>
        <v>1.0043957799638212</v>
      </c>
      <c r="I53" s="207">
        <f>'A2'!I53/'T1'!$E53*100</f>
        <v>2.0285990423083189</v>
      </c>
      <c r="J53" s="108">
        <f>'A2'!J53/'T1'!$E53*100</f>
        <v>0.54988591198234538</v>
      </c>
      <c r="K53" s="109">
        <f>'A2'!K53/'T1'!$E53*100</f>
        <v>0</v>
      </c>
      <c r="L53" s="109">
        <f>'A2'!L53/'T1'!$E53*100</f>
        <v>1.7711918679116492</v>
      </c>
      <c r="M53" s="207">
        <f>'A2'!M53/'T1'!$E53*100</f>
        <v>2.3210777798939946</v>
      </c>
      <c r="N53" s="108">
        <f>'A2'!N53/'T1'!$E53*100</f>
        <v>0.5900865435507634</v>
      </c>
      <c r="O53" s="109">
        <f>'A2'!O53/'T1'!$E53*100</f>
        <v>0</v>
      </c>
      <c r="P53" s="109">
        <f>'A2'!P53/'T1'!$E53*100</f>
        <v>0.83352063807009791</v>
      </c>
      <c r="Q53" s="207">
        <f>'A2'!Q53/'T1'!$E53*100</f>
        <v>1.4236071816208613</v>
      </c>
      <c r="R53" s="108">
        <f>'A2'!R53/'T1'!$E53*100</f>
        <v>0.30047143206354332</v>
      </c>
      <c r="S53" s="109">
        <f>'A2'!S53/'T1'!$E53*100</f>
        <v>6.8710606092394723E-3</v>
      </c>
      <c r="T53" s="109">
        <f>'A2'!T53/'T1'!$E53*100</f>
        <v>2.8679013982627426E-3</v>
      </c>
      <c r="U53" s="207">
        <f>'A2'!U53/'T1'!$E53*100</f>
        <v>0.31021039407104556</v>
      </c>
      <c r="V53" s="108">
        <f>'A2'!V53/'T1'!$E53*100</f>
        <v>0.54877371160306476</v>
      </c>
      <c r="W53" s="109">
        <f>'A2'!W53/'T1'!$E53*100</f>
        <v>0</v>
      </c>
      <c r="X53" s="109">
        <f>'A2'!X53/'T1'!$E53*100</f>
        <v>0.8235889798902799</v>
      </c>
      <c r="Y53" s="207">
        <f>'A2'!Y53/'T1'!$E53*100</f>
        <v>1.3723626914933447</v>
      </c>
      <c r="Z53" s="208">
        <f>'A2'!Z53/'T1'!$E53*100</f>
        <v>6.5430663807455076</v>
      </c>
      <c r="AA53" s="209">
        <f>'A2'!AA53/'T1'!$E53*100</f>
        <v>6.8710606092394723E-3</v>
      </c>
      <c r="AB53" s="210">
        <f>'A2'!AB53/'T1'!$E53*100</f>
        <v>4.4355651672341114</v>
      </c>
      <c r="AC53" s="110">
        <f>'A2'!AC53/'T1'!$E53*100</f>
        <v>10.985502608588856</v>
      </c>
    </row>
    <row r="54" spans="1:29" s="3" customFormat="1" x14ac:dyDescent="0.25">
      <c r="A54" s="27">
        <f>'T1'!A54</f>
        <v>1976</v>
      </c>
      <c r="B54" s="108">
        <f>'A2'!B54/'T1'!$E54*100</f>
        <v>3.7753130608261776</v>
      </c>
      <c r="C54" s="109">
        <f>'A2'!C54/'T1'!$E54*100</f>
        <v>0</v>
      </c>
      <c r="D54" s="109">
        <f>'A2'!D54/'T1'!$E54*100</f>
        <v>0</v>
      </c>
      <c r="E54" s="206">
        <f>'A2'!E54/'T1'!$E54*100</f>
        <v>3.7753130608261776</v>
      </c>
      <c r="F54" s="108">
        <f>'A2'!F54/'T1'!$E54*100</f>
        <v>1.0219124091993961</v>
      </c>
      <c r="G54" s="109">
        <f>'A2'!G54/'T1'!$E54*100</f>
        <v>0</v>
      </c>
      <c r="H54" s="109">
        <f>'A2'!H54/'T1'!$E54*100</f>
        <v>0.98015209181275753</v>
      </c>
      <c r="I54" s="207">
        <f>'A2'!I54/'T1'!$E54*100</f>
        <v>2.0020645010121534</v>
      </c>
      <c r="J54" s="108">
        <f>'A2'!J54/'T1'!$E54*100</f>
        <v>0.60064101869922104</v>
      </c>
      <c r="K54" s="109">
        <f>'A2'!K54/'T1'!$E54*100</f>
        <v>0</v>
      </c>
      <c r="L54" s="109">
        <f>'A2'!L54/'T1'!$E54*100</f>
        <v>1.8313483389337699</v>
      </c>
      <c r="M54" s="207">
        <f>'A2'!M54/'T1'!$E54*100</f>
        <v>2.431989357632991</v>
      </c>
      <c r="N54" s="108">
        <f>'A2'!N54/'T1'!$E54*100</f>
        <v>0.87513707311821576</v>
      </c>
      <c r="O54" s="109">
        <f>'A2'!O54/'T1'!$E54*100</f>
        <v>0</v>
      </c>
      <c r="P54" s="109">
        <f>'A2'!P54/'T1'!$E54*100</f>
        <v>0.94830942908438065</v>
      </c>
      <c r="Q54" s="207">
        <f>'A2'!Q54/'T1'!$E54*100</f>
        <v>1.8234465022025963</v>
      </c>
      <c r="R54" s="108">
        <f>'A2'!R54/'T1'!$E54*100</f>
        <v>0.29193393961464015</v>
      </c>
      <c r="S54" s="109">
        <f>'A2'!S54/'T1'!$E54*100</f>
        <v>4.5687662990444898E-3</v>
      </c>
      <c r="T54" s="109">
        <f>'A2'!T54/'T1'!$E54*100</f>
        <v>2.874574953223537E-3</v>
      </c>
      <c r="U54" s="207">
        <f>'A2'!U54/'T1'!$E54*100</f>
        <v>0.29937728086690818</v>
      </c>
      <c r="V54" s="108">
        <f>'A2'!V54/'T1'!$E54*100</f>
        <v>0.65233430267885739</v>
      </c>
      <c r="W54" s="109">
        <f>'A2'!W54/'T1'!$E54*100</f>
        <v>0</v>
      </c>
      <c r="X54" s="109">
        <f>'A2'!X54/'T1'!$E54*100</f>
        <v>0.82142355885255514</v>
      </c>
      <c r="Y54" s="207">
        <f>'A2'!Y54/'T1'!$E54*100</f>
        <v>1.4737578615314124</v>
      </c>
      <c r="Z54" s="208">
        <f>'A2'!Z54/'T1'!$E54*100</f>
        <v>7.2172718041365078</v>
      </c>
      <c r="AA54" s="209">
        <f>'A2'!AA54/'T1'!$E54*100</f>
        <v>4.5687662990444898E-3</v>
      </c>
      <c r="AB54" s="210">
        <f>'A2'!AB54/'T1'!$E54*100</f>
        <v>4.5841079936366862</v>
      </c>
      <c r="AC54" s="110">
        <f>'A2'!AC54/'T1'!$E54*100</f>
        <v>11.80594856407224</v>
      </c>
    </row>
    <row r="55" spans="1:29" s="3" customFormat="1" x14ac:dyDescent="0.25">
      <c r="A55" s="27">
        <f>'T1'!A55</f>
        <v>1977</v>
      </c>
      <c r="B55" s="108">
        <f>'A2'!B55/'T1'!$E55*100</f>
        <v>3.8648109385770262</v>
      </c>
      <c r="C55" s="109">
        <f>'A2'!C55/'T1'!$E55*100</f>
        <v>0</v>
      </c>
      <c r="D55" s="109">
        <f>'A2'!D55/'T1'!$E55*100</f>
        <v>0</v>
      </c>
      <c r="E55" s="206">
        <f>'A2'!E55/'T1'!$E55*100</f>
        <v>3.8648109385770262</v>
      </c>
      <c r="F55" s="108">
        <f>'A2'!F55/'T1'!$E55*100</f>
        <v>1.0079910051129126</v>
      </c>
      <c r="G55" s="109">
        <f>'A2'!G55/'T1'!$E55*100</f>
        <v>0</v>
      </c>
      <c r="H55" s="109">
        <f>'A2'!H55/'T1'!$E55*100</f>
        <v>0.9794798647926487</v>
      </c>
      <c r="I55" s="207">
        <f>'A2'!I55/'T1'!$E55*100</f>
        <v>1.9874708699055614</v>
      </c>
      <c r="J55" s="108">
        <f>'A2'!J55/'T1'!$E55*100</f>
        <v>0.67622243973772911</v>
      </c>
      <c r="K55" s="109">
        <f>'A2'!K55/'T1'!$E55*100</f>
        <v>0</v>
      </c>
      <c r="L55" s="109">
        <f>'A2'!L55/'T1'!$E55*100</f>
        <v>1.8320626598005021</v>
      </c>
      <c r="M55" s="207">
        <f>'A2'!M55/'T1'!$E55*100</f>
        <v>2.5082850995382313</v>
      </c>
      <c r="N55" s="108">
        <f>'A2'!N55/'T1'!$E55*100</f>
        <v>0.8671478118616599</v>
      </c>
      <c r="O55" s="109">
        <f>'A2'!O55/'T1'!$E55*100</f>
        <v>0</v>
      </c>
      <c r="P55" s="109">
        <f>'A2'!P55/'T1'!$E55*100</f>
        <v>0.91746435019483785</v>
      </c>
      <c r="Q55" s="207">
        <f>'A2'!Q55/'T1'!$E55*100</f>
        <v>1.7846121620564976</v>
      </c>
      <c r="R55" s="108">
        <f>'A2'!R55/'T1'!$E55*100</f>
        <v>0.28322316091870325</v>
      </c>
      <c r="S55" s="109">
        <f>'A2'!S55/'T1'!$E55*100</f>
        <v>4.5838276662619106E-3</v>
      </c>
      <c r="T55" s="109">
        <f>'A2'!T55/'T1'!$E55*100</f>
        <v>3.0436311052114734E-3</v>
      </c>
      <c r="U55" s="207">
        <f>'A2'!U55/'T1'!$E55*100</f>
        <v>0.29085061969017667</v>
      </c>
      <c r="V55" s="108">
        <f>'A2'!V55/'T1'!$E55*100</f>
        <v>0.67648582716855898</v>
      </c>
      <c r="W55" s="109">
        <f>'A2'!W55/'T1'!$E55*100</f>
        <v>0</v>
      </c>
      <c r="X55" s="109">
        <f>'A2'!X55/'T1'!$E55*100</f>
        <v>0.83364057360206989</v>
      </c>
      <c r="Y55" s="207">
        <f>'A2'!Y55/'T1'!$E55*100</f>
        <v>1.510126400770629</v>
      </c>
      <c r="Z55" s="208">
        <f>'A2'!Z55/'T1'!$E55*100</f>
        <v>7.37588118337659</v>
      </c>
      <c r="AA55" s="209">
        <f>'A2'!AA55/'T1'!$E55*100</f>
        <v>4.5838276662619106E-3</v>
      </c>
      <c r="AB55" s="210">
        <f>'A2'!AB55/'T1'!$E55*100</f>
        <v>4.5656910794952692</v>
      </c>
      <c r="AC55" s="110">
        <f>'A2'!AC55/'T1'!$E55*100</f>
        <v>11.946156090538123</v>
      </c>
    </row>
    <row r="56" spans="1:29" s="3" customFormat="1" x14ac:dyDescent="0.25">
      <c r="A56" s="27">
        <f>'T1'!A56</f>
        <v>1978</v>
      </c>
      <c r="B56" s="108">
        <f>'A2'!B56/'T1'!$E56*100</f>
        <v>3.4737856145694948</v>
      </c>
      <c r="C56" s="109">
        <f>'A2'!C56/'T1'!$E56*100</f>
        <v>0</v>
      </c>
      <c r="D56" s="109">
        <f>'A2'!D56/'T1'!$E56*100</f>
        <v>0</v>
      </c>
      <c r="E56" s="206">
        <f>'A2'!E56/'T1'!$E56*100</f>
        <v>3.4737856145694948</v>
      </c>
      <c r="F56" s="108">
        <f>'A2'!F56/'T1'!$E56*100</f>
        <v>0.97248594370944674</v>
      </c>
      <c r="G56" s="109">
        <f>'A2'!G56/'T1'!$E56*100</f>
        <v>0</v>
      </c>
      <c r="H56" s="109">
        <f>'A2'!H56/'T1'!$E56*100</f>
        <v>0.93169904143059934</v>
      </c>
      <c r="I56" s="207">
        <f>'A2'!I56/'T1'!$E56*100</f>
        <v>1.9041849851400463</v>
      </c>
      <c r="J56" s="108">
        <f>'A2'!J56/'T1'!$E56*100</f>
        <v>0.68201427795373026</v>
      </c>
      <c r="K56" s="109">
        <f>'A2'!K56/'T1'!$E56*100</f>
        <v>0</v>
      </c>
      <c r="L56" s="109">
        <f>'A2'!L56/'T1'!$E56*100</f>
        <v>1.8013132627233304</v>
      </c>
      <c r="M56" s="207">
        <f>'A2'!M56/'T1'!$E56*100</f>
        <v>2.483327540677061</v>
      </c>
      <c r="N56" s="108">
        <f>'A2'!N56/'T1'!$E56*100</f>
        <v>0.74481238766270041</v>
      </c>
      <c r="O56" s="109">
        <f>'A2'!O56/'T1'!$E56*100</f>
        <v>0</v>
      </c>
      <c r="P56" s="109">
        <f>'A2'!P56/'T1'!$E56*100</f>
        <v>0.88388931882465493</v>
      </c>
      <c r="Q56" s="207">
        <f>'A2'!Q56/'T1'!$E56*100</f>
        <v>1.6287017064873552</v>
      </c>
      <c r="R56" s="108">
        <f>'A2'!R56/'T1'!$E56*100</f>
        <v>0.25725559105590717</v>
      </c>
      <c r="S56" s="109">
        <f>'A2'!S56/'T1'!$E56*100</f>
        <v>5.388134398577442E-3</v>
      </c>
      <c r="T56" s="109">
        <f>'A2'!T56/'T1'!$E56*100</f>
        <v>3.3469735881177889E-3</v>
      </c>
      <c r="U56" s="207">
        <f>'A2'!U56/'T1'!$E56*100</f>
        <v>0.26599069904260242</v>
      </c>
      <c r="V56" s="108">
        <f>'A2'!V56/'T1'!$E56*100</f>
        <v>0.65378439319061388</v>
      </c>
      <c r="W56" s="109">
        <f>'A2'!W56/'T1'!$E56*100</f>
        <v>0</v>
      </c>
      <c r="X56" s="109">
        <f>'A2'!X56/'T1'!$E56*100</f>
        <v>0.71422582940166468</v>
      </c>
      <c r="Y56" s="207">
        <f>'A2'!Y56/'T1'!$E56*100</f>
        <v>1.3680102225922788</v>
      </c>
      <c r="Z56" s="208">
        <f>'A2'!Z56/'T1'!$E56*100</f>
        <v>6.7841382081418935</v>
      </c>
      <c r="AA56" s="209">
        <f>'A2'!AA56/'T1'!$E56*100</f>
        <v>5.388134398577442E-3</v>
      </c>
      <c r="AB56" s="210">
        <f>'A2'!AB56/'T1'!$E56*100</f>
        <v>4.3344744259683665</v>
      </c>
      <c r="AC56" s="110">
        <f>'A2'!AC56/'T1'!$E56*100</f>
        <v>11.124000768508838</v>
      </c>
    </row>
    <row r="57" spans="1:29" s="3" customFormat="1" x14ac:dyDescent="0.25">
      <c r="A57" s="27">
        <f>'T1'!A57</f>
        <v>1979</v>
      </c>
      <c r="B57" s="108">
        <f>'A2'!B57/'T1'!$E57*100</f>
        <v>3.0831712959853408</v>
      </c>
      <c r="C57" s="109">
        <f>'A2'!C57/'T1'!$E57*100</f>
        <v>0</v>
      </c>
      <c r="D57" s="109">
        <f>'A2'!D57/'T1'!$E57*100</f>
        <v>0</v>
      </c>
      <c r="E57" s="206">
        <f>'A2'!E57/'T1'!$E57*100</f>
        <v>3.0831712959853408</v>
      </c>
      <c r="F57" s="108">
        <f>'A2'!F57/'T1'!$E57*100</f>
        <v>0.95916522293878148</v>
      </c>
      <c r="G57" s="109">
        <f>'A2'!G57/'T1'!$E57*100</f>
        <v>0</v>
      </c>
      <c r="H57" s="109">
        <f>'A2'!H57/'T1'!$E57*100</f>
        <v>0.90346970178254093</v>
      </c>
      <c r="I57" s="207">
        <f>'A2'!I57/'T1'!$E57*100</f>
        <v>1.8626349247213223</v>
      </c>
      <c r="J57" s="108">
        <f>'A2'!J57/'T1'!$E57*100</f>
        <v>0.63669436617464148</v>
      </c>
      <c r="K57" s="109">
        <f>'A2'!K57/'T1'!$E57*100</f>
        <v>0</v>
      </c>
      <c r="L57" s="109">
        <f>'A2'!L57/'T1'!$E57*100</f>
        <v>1.6898159174844787</v>
      </c>
      <c r="M57" s="207">
        <f>'A2'!M57/'T1'!$E57*100</f>
        <v>2.3265102836591205</v>
      </c>
      <c r="N57" s="108">
        <f>'A2'!N57/'T1'!$E57*100</f>
        <v>0.67781681221557899</v>
      </c>
      <c r="O57" s="109">
        <f>'A2'!O57/'T1'!$E57*100</f>
        <v>0</v>
      </c>
      <c r="P57" s="109">
        <f>'A2'!P57/'T1'!$E57*100</f>
        <v>0.73916715294211377</v>
      </c>
      <c r="Q57" s="207">
        <f>'A2'!Q57/'T1'!$E57*100</f>
        <v>1.4169839651576928</v>
      </c>
      <c r="R57" s="108">
        <f>'A2'!R57/'T1'!$E57*100</f>
        <v>0.25962438800160104</v>
      </c>
      <c r="S57" s="109">
        <f>'A2'!S57/'T1'!$E57*100</f>
        <v>6.6713726838077718E-3</v>
      </c>
      <c r="T57" s="109">
        <f>'A2'!T57/'T1'!$E57*100</f>
        <v>5.4247474764401093E-3</v>
      </c>
      <c r="U57" s="207">
        <f>'A2'!U57/'T1'!$E57*100</f>
        <v>0.27172050816184889</v>
      </c>
      <c r="V57" s="108">
        <f>'A2'!V57/'T1'!$E57*100</f>
        <v>0.61634591427757512</v>
      </c>
      <c r="W57" s="109">
        <f>'A2'!W57/'T1'!$E57*100</f>
        <v>0</v>
      </c>
      <c r="X57" s="109">
        <f>'A2'!X57/'T1'!$E57*100</f>
        <v>0.65760928132755658</v>
      </c>
      <c r="Y57" s="207">
        <f>'A2'!Y57/'T1'!$E57*100</f>
        <v>1.2739551956051316</v>
      </c>
      <c r="Z57" s="208">
        <f>'A2'!Z57/'T1'!$E57*100</f>
        <v>6.2328179995935189</v>
      </c>
      <c r="AA57" s="209">
        <f>'A2'!AA57/'T1'!$E57*100</f>
        <v>6.6713726838077718E-3</v>
      </c>
      <c r="AB57" s="210">
        <f>'A2'!AB57/'T1'!$E57*100</f>
        <v>3.9954868010131301</v>
      </c>
      <c r="AC57" s="110">
        <f>'A2'!AC57/'T1'!$E57*100</f>
        <v>10.234976173290457</v>
      </c>
    </row>
    <row r="58" spans="1:29" s="3" customFormat="1" x14ac:dyDescent="0.25">
      <c r="A58" s="27">
        <f>'T1'!A58</f>
        <v>1980</v>
      </c>
      <c r="B58" s="108">
        <f>'A2'!B58/'T1'!$E58*100</f>
        <v>2.937138666381772</v>
      </c>
      <c r="C58" s="109">
        <f>'A2'!C58/'T1'!$E58*100</f>
        <v>0</v>
      </c>
      <c r="D58" s="109">
        <f>'A2'!D58/'T1'!$E58*100</f>
        <v>0</v>
      </c>
      <c r="E58" s="206">
        <f>'A2'!E58/'T1'!$E58*100</f>
        <v>2.937138666381772</v>
      </c>
      <c r="F58" s="108">
        <f>'A2'!F58/'T1'!$E58*100</f>
        <v>1.0178923126098458</v>
      </c>
      <c r="G58" s="109">
        <f>'A2'!G58/'T1'!$E58*100</f>
        <v>0</v>
      </c>
      <c r="H58" s="109">
        <f>'A2'!H58/'T1'!$E58*100</f>
        <v>0.96081816870821313</v>
      </c>
      <c r="I58" s="207">
        <f>'A2'!I58/'T1'!$E58*100</f>
        <v>1.9787104813180589</v>
      </c>
      <c r="J58" s="108">
        <f>'A2'!J58/'T1'!$E58*100</f>
        <v>0.73462900967840483</v>
      </c>
      <c r="K58" s="109">
        <f>'A2'!K58/'T1'!$E58*100</f>
        <v>0</v>
      </c>
      <c r="L58" s="109">
        <f>'A2'!L58/'T1'!$E58*100</f>
        <v>1.875507262523789</v>
      </c>
      <c r="M58" s="207">
        <f>'A2'!M58/'T1'!$E58*100</f>
        <v>2.6101362722021939</v>
      </c>
      <c r="N58" s="108">
        <f>'A2'!N58/'T1'!$E58*100</f>
        <v>0.75552051758481853</v>
      </c>
      <c r="O58" s="109">
        <f>'A2'!O58/'T1'!$E58*100</f>
        <v>0</v>
      </c>
      <c r="P58" s="109">
        <f>'A2'!P58/'T1'!$E58*100</f>
        <v>0.69728421918098893</v>
      </c>
      <c r="Q58" s="207">
        <f>'A2'!Q58/'T1'!$E58*100</f>
        <v>1.4528047367658075</v>
      </c>
      <c r="R58" s="108">
        <f>'A2'!R58/'T1'!$E58*100</f>
        <v>0.26517927544419989</v>
      </c>
      <c r="S58" s="109">
        <f>'A2'!S58/'T1'!$E58*100</f>
        <v>7.0073743727584814E-3</v>
      </c>
      <c r="T58" s="109">
        <f>'A2'!T58/'T1'!$E58*100</f>
        <v>1.0566895475005623E-2</v>
      </c>
      <c r="U58" s="207">
        <f>'A2'!U58/'T1'!$E58*100</f>
        <v>0.282753545291964</v>
      </c>
      <c r="V58" s="108">
        <f>'A2'!V58/'T1'!$E58*100</f>
        <v>0.59068688785053958</v>
      </c>
      <c r="W58" s="109">
        <f>'A2'!W58/'T1'!$E58*100</f>
        <v>0</v>
      </c>
      <c r="X58" s="109">
        <f>'A2'!X58/'T1'!$E58*100</f>
        <v>0.63128412393270905</v>
      </c>
      <c r="Y58" s="207">
        <f>'A2'!Y58/'T1'!$E58*100</f>
        <v>1.221971011783249</v>
      </c>
      <c r="Z58" s="208">
        <f>'A2'!Z58/'T1'!$E58*100</f>
        <v>6.3010466695495797</v>
      </c>
      <c r="AA58" s="209">
        <f>'A2'!AA58/'T1'!$E58*100</f>
        <v>7.0073743727584814E-3</v>
      </c>
      <c r="AB58" s="210">
        <f>'A2'!AB58/'T1'!$E58*100</f>
        <v>4.1754606698207057</v>
      </c>
      <c r="AC58" s="110">
        <f>'A2'!AC58/'T1'!$E58*100</f>
        <v>10.483514713743045</v>
      </c>
    </row>
    <row r="59" spans="1:29" s="3" customFormat="1" x14ac:dyDescent="0.25">
      <c r="A59" s="27">
        <f>'T1'!A59</f>
        <v>1981</v>
      </c>
      <c r="B59" s="108">
        <f>'A2'!B59/'T1'!$E59*100</f>
        <v>2.7627734939070048</v>
      </c>
      <c r="C59" s="109">
        <f>'A2'!C59/'T1'!$E59*100</f>
        <v>0</v>
      </c>
      <c r="D59" s="109">
        <f>'A2'!D59/'T1'!$E59*100</f>
        <v>0</v>
      </c>
      <c r="E59" s="206">
        <f>'A2'!E59/'T1'!$E59*100</f>
        <v>2.7627734939070048</v>
      </c>
      <c r="F59" s="108">
        <f>'A2'!F59/'T1'!$E59*100</f>
        <v>1.065976482456424</v>
      </c>
      <c r="G59" s="109">
        <f>'A2'!G59/'T1'!$E59*100</f>
        <v>0</v>
      </c>
      <c r="H59" s="109">
        <f>'A2'!H59/'T1'!$E59*100</f>
        <v>0.8975896007261811</v>
      </c>
      <c r="I59" s="207">
        <f>'A2'!I59/'T1'!$E59*100</f>
        <v>1.9635660831826052</v>
      </c>
      <c r="J59" s="108">
        <f>'A2'!J59/'T1'!$E59*100</f>
        <v>0.77887918846838966</v>
      </c>
      <c r="K59" s="109">
        <f>'A2'!K59/'T1'!$E59*100</f>
        <v>0</v>
      </c>
      <c r="L59" s="109">
        <f>'A2'!L59/'T1'!$E59*100</f>
        <v>2.0027123605124926</v>
      </c>
      <c r="M59" s="207">
        <f>'A2'!M59/'T1'!$E59*100</f>
        <v>2.7815915489808827</v>
      </c>
      <c r="N59" s="108">
        <f>'A2'!N59/'T1'!$E59*100</f>
        <v>0.84581395748358956</v>
      </c>
      <c r="O59" s="109">
        <f>'A2'!O59/'T1'!$E59*100</f>
        <v>0</v>
      </c>
      <c r="P59" s="109">
        <f>'A2'!P59/'T1'!$E59*100</f>
        <v>0.70903692423315867</v>
      </c>
      <c r="Q59" s="207">
        <f>'A2'!Q59/'T1'!$E59*100</f>
        <v>1.5548508817167483</v>
      </c>
      <c r="R59" s="108">
        <f>'A2'!R59/'T1'!$E59*100</f>
        <v>0.26943896919917121</v>
      </c>
      <c r="S59" s="109">
        <f>'A2'!S59/'T1'!$E59*100</f>
        <v>7.0843565928714169E-3</v>
      </c>
      <c r="T59" s="109">
        <f>'A2'!T59/'T1'!$E59*100</f>
        <v>1.092109941584414E-2</v>
      </c>
      <c r="U59" s="207">
        <f>'A2'!U59/'T1'!$E59*100</f>
        <v>0.28744442520788671</v>
      </c>
      <c r="V59" s="108">
        <f>'A2'!V59/'T1'!$E59*100</f>
        <v>0.55936552662234496</v>
      </c>
      <c r="W59" s="109">
        <f>'A2'!W59/'T1'!$E59*100</f>
        <v>0</v>
      </c>
      <c r="X59" s="109">
        <f>'A2'!X59/'T1'!$E59*100</f>
        <v>0.63666757523758388</v>
      </c>
      <c r="Y59" s="207">
        <f>'A2'!Y59/'T1'!$E59*100</f>
        <v>1.1960331018599288</v>
      </c>
      <c r="Z59" s="208">
        <f>'A2'!Z59/'T1'!$E59*100</f>
        <v>6.2822476181369238</v>
      </c>
      <c r="AA59" s="209">
        <f>'A2'!AA59/'T1'!$E59*100</f>
        <v>7.0843565928714169E-3</v>
      </c>
      <c r="AB59" s="210">
        <f>'A2'!AB59/'T1'!$E59*100</f>
        <v>4.2569275601252601</v>
      </c>
      <c r="AC59" s="110">
        <f>'A2'!AC59/'T1'!$E59*100</f>
        <v>10.546259534855057</v>
      </c>
    </row>
    <row r="60" spans="1:29" s="3" customFormat="1" x14ac:dyDescent="0.25">
      <c r="A60" s="27">
        <f>'T1'!A60</f>
        <v>1982</v>
      </c>
      <c r="B60" s="108">
        <f>'A2'!B60/'T1'!$E60*100</f>
        <v>2.7328095924311415</v>
      </c>
      <c r="C60" s="109">
        <f>'A2'!C60/'T1'!$E60*100</f>
        <v>0</v>
      </c>
      <c r="D60" s="109">
        <f>'A2'!D60/'T1'!$E60*100</f>
        <v>0</v>
      </c>
      <c r="E60" s="206">
        <f>'A2'!E60/'T1'!$E60*100</f>
        <v>2.7328095924311415</v>
      </c>
      <c r="F60" s="108">
        <f>'A2'!F60/'T1'!$E60*100</f>
        <v>1.0404711037031511</v>
      </c>
      <c r="G60" s="109">
        <f>'A2'!G60/'T1'!$E60*100</f>
        <v>3.5181562550439277E-2</v>
      </c>
      <c r="H60" s="109">
        <f>'A2'!H60/'T1'!$E60*100</f>
        <v>0.89857482463327498</v>
      </c>
      <c r="I60" s="207">
        <f>'A2'!I60/'T1'!$E60*100</f>
        <v>1.9742274908868651</v>
      </c>
      <c r="J60" s="108">
        <f>'A2'!J60/'T1'!$E60*100</f>
        <v>0.80601082791073686</v>
      </c>
      <c r="K60" s="109">
        <f>'A2'!K60/'T1'!$E60*100</f>
        <v>0</v>
      </c>
      <c r="L60" s="109">
        <f>'A2'!L60/'T1'!$E60*100</f>
        <v>2.0138284936708564</v>
      </c>
      <c r="M60" s="207">
        <f>'A2'!M60/'T1'!$E60*100</f>
        <v>2.8198393215815933</v>
      </c>
      <c r="N60" s="108">
        <f>'A2'!N60/'T1'!$E60*100</f>
        <v>0.77992100033202427</v>
      </c>
      <c r="O60" s="109">
        <f>'A2'!O60/'T1'!$E60*100</f>
        <v>0</v>
      </c>
      <c r="P60" s="109">
        <f>'A2'!P60/'T1'!$E60*100</f>
        <v>0.64705604505548175</v>
      </c>
      <c r="Q60" s="207">
        <f>'A2'!Q60/'T1'!$E60*100</f>
        <v>1.4269770453875059</v>
      </c>
      <c r="R60" s="108">
        <f>'A2'!R60/'T1'!$E60*100</f>
        <v>0.31274142847949971</v>
      </c>
      <c r="S60" s="109">
        <f>'A2'!S60/'T1'!$E60*100</f>
        <v>1.3410289364333833E-2</v>
      </c>
      <c r="T60" s="109">
        <f>'A2'!T60/'T1'!$E60*100</f>
        <v>1.9649090358513997E-2</v>
      </c>
      <c r="U60" s="207">
        <f>'A2'!U60/'T1'!$E60*100</f>
        <v>0.34580080820234754</v>
      </c>
      <c r="V60" s="108">
        <f>'A2'!V60/'T1'!$E60*100</f>
        <v>0.34539737274091709</v>
      </c>
      <c r="W60" s="109">
        <f>'A2'!W60/'T1'!$E60*100</f>
        <v>0</v>
      </c>
      <c r="X60" s="109">
        <f>'A2'!X60/'T1'!$E60*100</f>
        <v>0.64779907903670619</v>
      </c>
      <c r="Y60" s="207">
        <f>'A2'!Y60/'T1'!$E60*100</f>
        <v>0.99319645177762328</v>
      </c>
      <c r="Z60" s="208">
        <f>'A2'!Z60/'T1'!$E60*100</f>
        <v>6.0173513255974695</v>
      </c>
      <c r="AA60" s="209">
        <f>'A2'!AA60/'T1'!$E60*100</f>
        <v>4.8591851914773103E-2</v>
      </c>
      <c r="AB60" s="210">
        <f>'A2'!AB60/'T1'!$E60*100</f>
        <v>4.2269075327548329</v>
      </c>
      <c r="AC60" s="110">
        <f>'A2'!AC60/'T1'!$E60*100</f>
        <v>10.292850710267077</v>
      </c>
    </row>
    <row r="61" spans="1:29" s="3" customFormat="1" x14ac:dyDescent="0.25">
      <c r="A61" s="27">
        <f>'T1'!A61</f>
        <v>1983</v>
      </c>
      <c r="B61" s="108">
        <f>'A2'!B61/'T1'!$E61*100</f>
        <v>2.6425444407203038</v>
      </c>
      <c r="C61" s="109">
        <f>'A2'!C61/'T1'!$E61*100</f>
        <v>0</v>
      </c>
      <c r="D61" s="109">
        <f>'A2'!D61/'T1'!$E61*100</f>
        <v>0</v>
      </c>
      <c r="E61" s="206">
        <f>'A2'!E61/'T1'!$E61*100</f>
        <v>2.6425444407203038</v>
      </c>
      <c r="F61" s="108">
        <f>'A2'!F61/'T1'!$E61*100</f>
        <v>1.0320513612026123</v>
      </c>
      <c r="G61" s="109">
        <f>'A2'!G61/'T1'!$E61*100</f>
        <v>5.0224561341339409E-2</v>
      </c>
      <c r="H61" s="109">
        <f>'A2'!H61/'T1'!$E61*100</f>
        <v>0.87726525653641574</v>
      </c>
      <c r="I61" s="207">
        <f>'A2'!I61/'T1'!$E61*100</f>
        <v>1.9595411790803676</v>
      </c>
      <c r="J61" s="108">
        <f>'A2'!J61/'T1'!$E61*100</f>
        <v>0.85504367980291907</v>
      </c>
      <c r="K61" s="109">
        <f>'A2'!K61/'T1'!$E61*100</f>
        <v>0</v>
      </c>
      <c r="L61" s="109">
        <f>'A2'!L61/'T1'!$E61*100</f>
        <v>2.0608808571059076</v>
      </c>
      <c r="M61" s="207">
        <f>'A2'!M61/'T1'!$E61*100</f>
        <v>2.9159245369088262</v>
      </c>
      <c r="N61" s="108">
        <f>'A2'!N61/'T1'!$E61*100</f>
        <v>0.71188388611034081</v>
      </c>
      <c r="O61" s="109">
        <f>'A2'!O61/'T1'!$E61*100</f>
        <v>5.5837379623726986E-2</v>
      </c>
      <c r="P61" s="109">
        <f>'A2'!P61/'T1'!$E61*100</f>
        <v>0.58529880639825504</v>
      </c>
      <c r="Q61" s="207">
        <f>'A2'!Q61/'T1'!$E61*100</f>
        <v>1.3530200721323229</v>
      </c>
      <c r="R61" s="108">
        <f>'A2'!R61/'T1'!$E61*100</f>
        <v>0.32238724439169614</v>
      </c>
      <c r="S61" s="109">
        <f>'A2'!S61/'T1'!$E61*100</f>
        <v>1.9608741159760149E-2</v>
      </c>
      <c r="T61" s="109">
        <f>'A2'!T61/'T1'!$E61*100</f>
        <v>1.5128765189340447E-2</v>
      </c>
      <c r="U61" s="207">
        <f>'A2'!U61/'T1'!$E61*100</f>
        <v>0.35712475074079675</v>
      </c>
      <c r="V61" s="108">
        <f>'A2'!V61/'T1'!$E61*100</f>
        <v>0.2982977939009866</v>
      </c>
      <c r="W61" s="109">
        <f>'A2'!W61/'T1'!$E61*100</f>
        <v>3.9607989170615879E-2</v>
      </c>
      <c r="X61" s="109">
        <f>'A2'!X61/'T1'!$E61*100</f>
        <v>0.64552479520765182</v>
      </c>
      <c r="Y61" s="207">
        <f>'A2'!Y61/'T1'!$E61*100</f>
        <v>0.98343057827925429</v>
      </c>
      <c r="Z61" s="208">
        <f>'A2'!Z61/'T1'!$E61*100</f>
        <v>5.8622084061288593</v>
      </c>
      <c r="AA61" s="209">
        <f>'A2'!AA61/'T1'!$E61*100</f>
        <v>0.16527867129544238</v>
      </c>
      <c r="AB61" s="210">
        <f>'A2'!AB61/'T1'!$E61*100</f>
        <v>4.1840984804375712</v>
      </c>
      <c r="AC61" s="110">
        <f>'A2'!AC61/'T1'!$E61*100</f>
        <v>10.211585557861872</v>
      </c>
    </row>
    <row r="62" spans="1:29" s="3" customFormat="1" x14ac:dyDescent="0.25">
      <c r="A62" s="27">
        <f>'T1'!A62</f>
        <v>1984</v>
      </c>
      <c r="B62" s="108">
        <f>'A2'!B62/'T1'!$E62*100</f>
        <v>2.5038313378702761</v>
      </c>
      <c r="C62" s="109">
        <f>'A2'!C62/'T1'!$E62*100</f>
        <v>0</v>
      </c>
      <c r="D62" s="109">
        <f>'A2'!D62/'T1'!$E62*100</f>
        <v>0</v>
      </c>
      <c r="E62" s="206">
        <f>'A2'!E62/'T1'!$E62*100</f>
        <v>2.5038313378702761</v>
      </c>
      <c r="F62" s="108">
        <f>'A2'!F62/'T1'!$E62*100</f>
        <v>1.0456168678474593</v>
      </c>
      <c r="G62" s="109">
        <f>'A2'!G62/'T1'!$E62*100</f>
        <v>5.2105491115911902E-2</v>
      </c>
      <c r="H62" s="109">
        <f>'A2'!H62/'T1'!$E62*100</f>
        <v>0.88529275194889279</v>
      </c>
      <c r="I62" s="207">
        <f>'A2'!I62/'T1'!$E62*100</f>
        <v>1.9830151109122638</v>
      </c>
      <c r="J62" s="108">
        <f>'A2'!J62/'T1'!$E62*100</f>
        <v>0.90651757836063773</v>
      </c>
      <c r="K62" s="109">
        <f>'A2'!K62/'T1'!$E62*100</f>
        <v>0</v>
      </c>
      <c r="L62" s="109">
        <f>'A2'!L62/'T1'!$E62*100</f>
        <v>2.1516353284724308</v>
      </c>
      <c r="M62" s="207">
        <f>'A2'!M62/'T1'!$E62*100</f>
        <v>3.0581529068330684</v>
      </c>
      <c r="N62" s="108">
        <f>'A2'!N62/'T1'!$E62*100</f>
        <v>0.75595889812797279</v>
      </c>
      <c r="O62" s="109">
        <f>'A2'!O62/'T1'!$E62*100</f>
        <v>8.2554095376374953E-2</v>
      </c>
      <c r="P62" s="109">
        <f>'A2'!P62/'T1'!$E62*100</f>
        <v>0.58193021942174517</v>
      </c>
      <c r="Q62" s="207">
        <f>'A2'!Q62/'T1'!$E62*100</f>
        <v>1.4204432129260929</v>
      </c>
      <c r="R62" s="108">
        <f>'A2'!R62/'T1'!$E62*100</f>
        <v>0.38330927248596214</v>
      </c>
      <c r="S62" s="109">
        <f>'A2'!S62/'T1'!$E62*100</f>
        <v>6.3041272914746857E-2</v>
      </c>
      <c r="T62" s="109">
        <f>'A2'!T62/'T1'!$E62*100</f>
        <v>8.6435511837395784E-2</v>
      </c>
      <c r="U62" s="207">
        <f>'A2'!U62/'T1'!$E62*100</f>
        <v>0.53278605723810479</v>
      </c>
      <c r="V62" s="108">
        <f>'A2'!V62/'T1'!$E62*100</f>
        <v>0.26390246915390192</v>
      </c>
      <c r="W62" s="109">
        <f>'A2'!W62/'T1'!$E62*100</f>
        <v>3.9852353872195635E-2</v>
      </c>
      <c r="X62" s="109">
        <f>'A2'!X62/'T1'!$E62*100</f>
        <v>0.65430861755209646</v>
      </c>
      <c r="Y62" s="207">
        <f>'A2'!Y62/'T1'!$E62*100</f>
        <v>0.95806344057819426</v>
      </c>
      <c r="Z62" s="208">
        <f>'A2'!Z62/'T1'!$E62*100</f>
        <v>5.85913642384621</v>
      </c>
      <c r="AA62" s="209">
        <f>'A2'!AA62/'T1'!$E62*100</f>
        <v>0.23755321327922937</v>
      </c>
      <c r="AB62" s="210">
        <f>'A2'!AB62/'T1'!$E62*100</f>
        <v>4.3596024292325621</v>
      </c>
      <c r="AC62" s="110">
        <f>'A2'!AC62/'T1'!$E62*100</f>
        <v>10.456292066358001</v>
      </c>
    </row>
    <row r="63" spans="1:29" s="3" customFormat="1" x14ac:dyDescent="0.25">
      <c r="A63" s="27">
        <f>'T1'!A63</f>
        <v>1985</v>
      </c>
      <c r="B63" s="108">
        <f>'A2'!B63/'T1'!$E63*100</f>
        <v>2.4448429544299839</v>
      </c>
      <c r="C63" s="109">
        <f>'A2'!C63/'T1'!$E63*100</f>
        <v>0</v>
      </c>
      <c r="D63" s="109">
        <f>'A2'!D63/'T1'!$E63*100</f>
        <v>0</v>
      </c>
      <c r="E63" s="206">
        <f>'A2'!E63/'T1'!$E63*100</f>
        <v>2.4448429544299839</v>
      </c>
      <c r="F63" s="108">
        <f>'A2'!F63/'T1'!$E63*100</f>
        <v>1.0297732218927951</v>
      </c>
      <c r="G63" s="109">
        <f>'A2'!G63/'T1'!$E63*100</f>
        <v>5.1280427883452023E-2</v>
      </c>
      <c r="H63" s="109">
        <f>'A2'!H63/'T1'!$E63*100</f>
        <v>0.86975102875670085</v>
      </c>
      <c r="I63" s="207">
        <f>'A2'!I63/'T1'!$E63*100</f>
        <v>1.950804678532948</v>
      </c>
      <c r="J63" s="108">
        <f>'A2'!J63/'T1'!$E63*100</f>
        <v>0.93559948601093257</v>
      </c>
      <c r="K63" s="109">
        <f>'A2'!K63/'T1'!$E63*100</f>
        <v>0</v>
      </c>
      <c r="L63" s="109">
        <f>'A2'!L63/'T1'!$E63*100</f>
        <v>2.2107634446660596</v>
      </c>
      <c r="M63" s="207">
        <f>'A2'!M63/'T1'!$E63*100</f>
        <v>3.1463629306769914</v>
      </c>
      <c r="N63" s="108">
        <f>'A2'!N63/'T1'!$E63*100</f>
        <v>0.81926158260322379</v>
      </c>
      <c r="O63" s="109">
        <f>'A2'!O63/'T1'!$E63*100</f>
        <v>8.8640128732904486E-2</v>
      </c>
      <c r="P63" s="109">
        <f>'A2'!P63/'T1'!$E63*100</f>
        <v>0.57871229059826923</v>
      </c>
      <c r="Q63" s="207">
        <f>'A2'!Q63/'T1'!$E63*100</f>
        <v>1.4866140019343974</v>
      </c>
      <c r="R63" s="108">
        <f>'A2'!R63/'T1'!$E63*100</f>
        <v>0.41299514816400218</v>
      </c>
      <c r="S63" s="109">
        <f>'A2'!S63/'T1'!$E63*100</f>
        <v>7.7144657543615977E-2</v>
      </c>
      <c r="T63" s="109">
        <f>'A2'!T63/'T1'!$E63*100</f>
        <v>0.15276687264951605</v>
      </c>
      <c r="U63" s="207">
        <f>'A2'!U63/'T1'!$E63*100</f>
        <v>0.64290667835713422</v>
      </c>
      <c r="V63" s="108">
        <f>'A2'!V63/'T1'!$E63*100</f>
        <v>0.28530672688015835</v>
      </c>
      <c r="W63" s="109">
        <f>'A2'!W63/'T1'!$E63*100</f>
        <v>3.3257078435275284E-2</v>
      </c>
      <c r="X63" s="109">
        <f>'A2'!X63/'T1'!$E63*100</f>
        <v>0.63054948373129216</v>
      </c>
      <c r="Y63" s="207">
        <f>'A2'!Y63/'T1'!$E63*100</f>
        <v>0.94911328904672587</v>
      </c>
      <c r="Z63" s="208">
        <f>'A2'!Z63/'T1'!$E63*100</f>
        <v>5.9277791199810954</v>
      </c>
      <c r="AA63" s="209">
        <f>'A2'!AA63/'T1'!$E63*100</f>
        <v>0.2503222925952478</v>
      </c>
      <c r="AB63" s="210">
        <f>'A2'!AB63/'T1'!$E63*100</f>
        <v>4.4425431204018384</v>
      </c>
      <c r="AC63" s="110">
        <f>'A2'!AC63/'T1'!$E63*100</f>
        <v>10.620644532978183</v>
      </c>
    </row>
    <row r="64" spans="1:29" s="3" customFormat="1" x14ac:dyDescent="0.25">
      <c r="A64" s="27">
        <f>'T1'!A64</f>
        <v>1986</v>
      </c>
      <c r="B64" s="108">
        <f>'A2'!B64/'T1'!$E64*100</f>
        <v>2.4993993886406125</v>
      </c>
      <c r="C64" s="109">
        <f>'A2'!C64/'T1'!$E64*100</f>
        <v>0</v>
      </c>
      <c r="D64" s="109">
        <f>'A2'!D64/'T1'!$E64*100</f>
        <v>0</v>
      </c>
      <c r="E64" s="206">
        <f>'A2'!E64/'T1'!$E64*100</f>
        <v>2.4993993886406125</v>
      </c>
      <c r="F64" s="108">
        <f>'A2'!F64/'T1'!$E64*100</f>
        <v>1.0142670104241682</v>
      </c>
      <c r="G64" s="109">
        <f>'A2'!G64/'T1'!$E64*100</f>
        <v>5.3151604610165666E-2</v>
      </c>
      <c r="H64" s="109">
        <f>'A2'!H64/'T1'!$E64*100</f>
        <v>0.91508600611988311</v>
      </c>
      <c r="I64" s="207">
        <f>'A2'!I64/'T1'!$E64*100</f>
        <v>1.9825046211542168</v>
      </c>
      <c r="J64" s="108">
        <f>'A2'!J64/'T1'!$E64*100</f>
        <v>0.913288691837986</v>
      </c>
      <c r="K64" s="109">
        <f>'A2'!K64/'T1'!$E64*100</f>
        <v>0</v>
      </c>
      <c r="L64" s="109">
        <f>'A2'!L64/'T1'!$E64*100</f>
        <v>2.1912412137105934</v>
      </c>
      <c r="M64" s="207">
        <f>'A2'!M64/'T1'!$E64*100</f>
        <v>3.1045299055485795</v>
      </c>
      <c r="N64" s="108">
        <f>'A2'!N64/'T1'!$E64*100</f>
        <v>0.78196210045491255</v>
      </c>
      <c r="O64" s="109">
        <f>'A2'!O64/'T1'!$E64*100</f>
        <v>9.8393184440412104E-2</v>
      </c>
      <c r="P64" s="109">
        <f>'A2'!P64/'T1'!$E64*100</f>
        <v>0.60206262881513317</v>
      </c>
      <c r="Q64" s="207">
        <f>'A2'!Q64/'T1'!$E64*100</f>
        <v>1.4824179137104578</v>
      </c>
      <c r="R64" s="108">
        <f>'A2'!R64/'T1'!$E64*100</f>
        <v>0.43858062794656139</v>
      </c>
      <c r="S64" s="109">
        <f>'A2'!S64/'T1'!$E64*100</f>
        <v>8.6348081926192199E-2</v>
      </c>
      <c r="T64" s="109">
        <f>'A2'!T64/'T1'!$E64*100</f>
        <v>0.17295527246549916</v>
      </c>
      <c r="U64" s="207">
        <f>'A2'!U64/'T1'!$E64*100</f>
        <v>0.69788398233825266</v>
      </c>
      <c r="V64" s="108">
        <f>'A2'!V64/'T1'!$E64*100</f>
        <v>0.27577097930743144</v>
      </c>
      <c r="W64" s="109">
        <f>'A2'!W64/'T1'!$E64*100</f>
        <v>2.9751431506276866E-2</v>
      </c>
      <c r="X64" s="109">
        <f>'A2'!X64/'T1'!$E64*100</f>
        <v>0.57884747893035526</v>
      </c>
      <c r="Y64" s="207">
        <f>'A2'!Y64/'T1'!$E64*100</f>
        <v>0.8843698897440635</v>
      </c>
      <c r="Z64" s="208">
        <f>'A2'!Z64/'T1'!$E64*100</f>
        <v>5.9232687986116721</v>
      </c>
      <c r="AA64" s="209">
        <f>'A2'!AA64/'T1'!$E64*100</f>
        <v>0.26764430248304688</v>
      </c>
      <c r="AB64" s="210">
        <f>'A2'!AB64/'T1'!$E64*100</f>
        <v>4.4601926000414638</v>
      </c>
      <c r="AC64" s="110">
        <f>'A2'!AC64/'T1'!$E64*100</f>
        <v>10.651105701136183</v>
      </c>
    </row>
    <row r="65" spans="1:29" s="3" customFormat="1" x14ac:dyDescent="0.25">
      <c r="A65" s="27">
        <f>'T1'!A65</f>
        <v>1987</v>
      </c>
      <c r="B65" s="108">
        <f>'A2'!B65/'T1'!$E65*100</f>
        <v>2.5376348434922114</v>
      </c>
      <c r="C65" s="109">
        <f>'A2'!C65/'T1'!$E65*100</f>
        <v>0</v>
      </c>
      <c r="D65" s="109">
        <f>'A2'!D65/'T1'!$E65*100</f>
        <v>0</v>
      </c>
      <c r="E65" s="206">
        <f>'A2'!E65/'T1'!$E65*100</f>
        <v>2.5376348434922114</v>
      </c>
      <c r="F65" s="108">
        <f>'A2'!F65/'T1'!$E65*100</f>
        <v>1.0166054264649831</v>
      </c>
      <c r="G65" s="109">
        <f>'A2'!G65/'T1'!$E65*100</f>
        <v>5.5154874495432091E-2</v>
      </c>
      <c r="H65" s="109">
        <f>'A2'!H65/'T1'!$E65*100</f>
        <v>0.92841468484959333</v>
      </c>
      <c r="I65" s="207">
        <f>'A2'!I65/'T1'!$E65*100</f>
        <v>2.0001749858100086</v>
      </c>
      <c r="J65" s="108">
        <f>'A2'!J65/'T1'!$E65*100</f>
        <v>1.0265802161594619</v>
      </c>
      <c r="K65" s="109">
        <f>'A2'!K65/'T1'!$E65*100</f>
        <v>0</v>
      </c>
      <c r="L65" s="109">
        <f>'A2'!L65/'T1'!$E65*100</f>
        <v>2.4563202027378641</v>
      </c>
      <c r="M65" s="207">
        <f>'A2'!M65/'T1'!$E65*100</f>
        <v>3.4829004188973256</v>
      </c>
      <c r="N65" s="108">
        <f>'A2'!N65/'T1'!$E65*100</f>
        <v>0.90799701460413973</v>
      </c>
      <c r="O65" s="109">
        <f>'A2'!O65/'T1'!$E65*100</f>
        <v>9.613299344942032E-2</v>
      </c>
      <c r="P65" s="109">
        <f>'A2'!P65/'T1'!$E65*100</f>
        <v>0.71495606041390025</v>
      </c>
      <c r="Q65" s="207">
        <f>'A2'!Q65/'T1'!$E65*100</f>
        <v>1.7190860684674605</v>
      </c>
      <c r="R65" s="108">
        <f>'A2'!R65/'T1'!$E65*100</f>
        <v>0.52161298070923567</v>
      </c>
      <c r="S65" s="109">
        <f>'A2'!S65/'T1'!$E65*100</f>
        <v>0.12423377299131172</v>
      </c>
      <c r="T65" s="109">
        <f>'A2'!T65/'T1'!$E65*100</f>
        <v>0.22314319922647788</v>
      </c>
      <c r="U65" s="207">
        <f>'A2'!U65/'T1'!$E65*100</f>
        <v>0.86898995292702519</v>
      </c>
      <c r="V65" s="108">
        <f>'A2'!V65/'T1'!$E65*100</f>
        <v>0.2657114483003436</v>
      </c>
      <c r="W65" s="109">
        <f>'A2'!W65/'T1'!$E65*100</f>
        <v>2.731640688123212E-2</v>
      </c>
      <c r="X65" s="109">
        <f>'A2'!X65/'T1'!$E65*100</f>
        <v>0.56231806886478186</v>
      </c>
      <c r="Y65" s="207">
        <f>'A2'!Y65/'T1'!$E65*100</f>
        <v>0.85534592404635756</v>
      </c>
      <c r="Z65" s="208">
        <f>'A2'!Z65/'T1'!$E65*100</f>
        <v>6.2761419297303753</v>
      </c>
      <c r="AA65" s="209">
        <f>'A2'!AA65/'T1'!$E65*100</f>
        <v>0.30283804781739626</v>
      </c>
      <c r="AB65" s="210">
        <f>'A2'!AB65/'T1'!$E65*100</f>
        <v>4.8851522160926173</v>
      </c>
      <c r="AC65" s="110">
        <f>'A2'!AC65/'T1'!$E65*100</f>
        <v>11.464132193640388</v>
      </c>
    </row>
    <row r="66" spans="1:29" s="3" customFormat="1" x14ac:dyDescent="0.25">
      <c r="A66" s="27">
        <f>'T1'!A66</f>
        <v>1988</v>
      </c>
      <c r="B66" s="108">
        <f>'A2'!B66/'T1'!$E66*100</f>
        <v>2.5343812286277489</v>
      </c>
      <c r="C66" s="109">
        <f>'A2'!C66/'T1'!$E66*100</f>
        <v>0</v>
      </c>
      <c r="D66" s="109">
        <f>'A2'!D66/'T1'!$E66*100</f>
        <v>0</v>
      </c>
      <c r="E66" s="206">
        <f>'A2'!E66/'T1'!$E66*100</f>
        <v>2.5343812286277489</v>
      </c>
      <c r="F66" s="108">
        <f>'A2'!F66/'T1'!$E66*100</f>
        <v>1.0234036195199314</v>
      </c>
      <c r="G66" s="109">
        <f>'A2'!G66/'T1'!$E66*100</f>
        <v>5.4690198508663045E-2</v>
      </c>
      <c r="H66" s="109">
        <f>'A2'!H66/'T1'!$E66*100</f>
        <v>0.91402624255589571</v>
      </c>
      <c r="I66" s="207">
        <f>'A2'!I66/'T1'!$E66*100</f>
        <v>1.9921200605844902</v>
      </c>
      <c r="J66" s="108">
        <f>'A2'!J66/'T1'!$E66*100</f>
        <v>0.9048901746699457</v>
      </c>
      <c r="K66" s="109">
        <f>'A2'!K66/'T1'!$E66*100</f>
        <v>0</v>
      </c>
      <c r="L66" s="109">
        <f>'A2'!L66/'T1'!$E66*100</f>
        <v>2.1545625764503606</v>
      </c>
      <c r="M66" s="207">
        <f>'A2'!M66/'T1'!$E66*100</f>
        <v>3.0594527511203058</v>
      </c>
      <c r="N66" s="108">
        <f>'A2'!N66/'T1'!$E66*100</f>
        <v>0.89787012314214842</v>
      </c>
      <c r="O66" s="109">
        <f>'A2'!O66/'T1'!$E66*100</f>
        <v>8.890433512053568E-2</v>
      </c>
      <c r="P66" s="109">
        <f>'A2'!P66/'T1'!$E66*100</f>
        <v>0.66911948254413345</v>
      </c>
      <c r="Q66" s="207">
        <f>'A2'!Q66/'T1'!$E66*100</f>
        <v>1.6558939408068174</v>
      </c>
      <c r="R66" s="108">
        <f>'A2'!R66/'T1'!$E66*100</f>
        <v>0.47137973316931819</v>
      </c>
      <c r="S66" s="109">
        <f>'A2'!S66/'T1'!$E66*100</f>
        <v>0.10260573876605164</v>
      </c>
      <c r="T66" s="109">
        <f>'A2'!T66/'T1'!$E66*100</f>
        <v>0.14907178204489974</v>
      </c>
      <c r="U66" s="207">
        <f>'A2'!U66/'T1'!$E66*100</f>
        <v>0.72305725398026954</v>
      </c>
      <c r="V66" s="108">
        <f>'A2'!V66/'T1'!$E66*100</f>
        <v>0.21891690960385315</v>
      </c>
      <c r="W66" s="109">
        <f>'A2'!W66/'T1'!$E66*100</f>
        <v>2.5525450084555298E-2</v>
      </c>
      <c r="X66" s="109">
        <f>'A2'!X66/'T1'!$E66*100</f>
        <v>0.53738272807620879</v>
      </c>
      <c r="Y66" s="207">
        <f>'A2'!Y66/'T1'!$E66*100</f>
        <v>0.78182508776461734</v>
      </c>
      <c r="Z66" s="208">
        <f>'A2'!Z66/'T1'!$E66*100</f>
        <v>6.0508417887329458</v>
      </c>
      <c r="AA66" s="209">
        <f>'A2'!AA66/'T1'!$E66*100</f>
        <v>0.2717257224798057</v>
      </c>
      <c r="AB66" s="210">
        <f>'A2'!AB66/'T1'!$E66*100</f>
        <v>4.4241628116714979</v>
      </c>
      <c r="AC66" s="110">
        <f>'A2'!AC66/'T1'!$E66*100</f>
        <v>10.74673032288425</v>
      </c>
    </row>
    <row r="67" spans="1:29" s="3" customFormat="1" x14ac:dyDescent="0.25">
      <c r="A67" s="27">
        <f>'T1'!A67</f>
        <v>1989</v>
      </c>
      <c r="B67" s="108">
        <f>'A2'!B67/'T1'!$E67*100</f>
        <v>2.6057767654604169</v>
      </c>
      <c r="C67" s="109">
        <f>'A2'!C67/'T1'!$E67*100</f>
        <v>0</v>
      </c>
      <c r="D67" s="109">
        <f>'A2'!D67/'T1'!$E67*100</f>
        <v>0</v>
      </c>
      <c r="E67" s="206">
        <f>'A2'!E67/'T1'!$E67*100</f>
        <v>2.6057767654604169</v>
      </c>
      <c r="F67" s="108">
        <f>'A2'!F67/'T1'!$E67*100</f>
        <v>0.99937506817343491</v>
      </c>
      <c r="G67" s="109">
        <f>'A2'!G67/'T1'!$E67*100</f>
        <v>5.34618829993539E-2</v>
      </c>
      <c r="H67" s="109">
        <f>'A2'!H67/'T1'!$E67*100</f>
        <v>0.89202041292481093</v>
      </c>
      <c r="I67" s="207">
        <f>'A2'!I67/'T1'!$E67*100</f>
        <v>1.9448573640975999</v>
      </c>
      <c r="J67" s="108">
        <f>'A2'!J67/'T1'!$E67*100</f>
        <v>0.99382913806747442</v>
      </c>
      <c r="K67" s="109">
        <f>'A2'!K67/'T1'!$E67*100</f>
        <v>0</v>
      </c>
      <c r="L67" s="109">
        <f>'A2'!L67/'T1'!$E67*100</f>
        <v>2.3104152062860961</v>
      </c>
      <c r="M67" s="207">
        <f>'A2'!M67/'T1'!$E67*100</f>
        <v>3.3042443443535707</v>
      </c>
      <c r="N67" s="108">
        <f>'A2'!N67/'T1'!$E67*100</f>
        <v>0.83611151752809731</v>
      </c>
      <c r="O67" s="109">
        <f>'A2'!O67/'T1'!$E67*100</f>
        <v>7.4260896889562347E-2</v>
      </c>
      <c r="P67" s="109">
        <f>'A2'!P67/'T1'!$E67*100</f>
        <v>0.60903936382682944</v>
      </c>
      <c r="Q67" s="207">
        <f>'A2'!Q67/'T1'!$E67*100</f>
        <v>1.5194117782444891</v>
      </c>
      <c r="R67" s="108">
        <f>'A2'!R67/'T1'!$E67*100</f>
        <v>0.46961141537822643</v>
      </c>
      <c r="S67" s="109">
        <f>'A2'!S67/'T1'!$E67*100</f>
        <v>9.2286929606569507E-2</v>
      </c>
      <c r="T67" s="109">
        <f>'A2'!T67/'T1'!$E67*100</f>
        <v>0.12970324008244163</v>
      </c>
      <c r="U67" s="207">
        <f>'A2'!U67/'T1'!$E67*100</f>
        <v>0.69160158506723746</v>
      </c>
      <c r="V67" s="108">
        <f>'A2'!V67/'T1'!$E67*100</f>
        <v>0.21709287178421321</v>
      </c>
      <c r="W67" s="109">
        <f>'A2'!W67/'T1'!$E67*100</f>
        <v>2.4537586740213436E-2</v>
      </c>
      <c r="X67" s="109">
        <f>'A2'!X67/'T1'!$E67*100</f>
        <v>0.51246311047682602</v>
      </c>
      <c r="Y67" s="207">
        <f>'A2'!Y67/'T1'!$E67*100</f>
        <v>0.75409356900125257</v>
      </c>
      <c r="Z67" s="208">
        <f>'A2'!Z67/'T1'!$E67*100</f>
        <v>6.1217967763918626</v>
      </c>
      <c r="AA67" s="209">
        <f>'A2'!AA67/'T1'!$E67*100</f>
        <v>0.24454729623569915</v>
      </c>
      <c r="AB67" s="210">
        <f>'A2'!AB67/'T1'!$E67*100</f>
        <v>4.4536413335970035</v>
      </c>
      <c r="AC67" s="110">
        <f>'A2'!AC67/'T1'!$E67*100</f>
        <v>10.819985406224566</v>
      </c>
    </row>
    <row r="68" spans="1:29" s="3" customFormat="1" x14ac:dyDescent="0.25">
      <c r="A68" s="27">
        <f>'T1'!A68</f>
        <v>1990</v>
      </c>
      <c r="B68" s="108">
        <f>'A2'!B68/'T1'!$E68*100</f>
        <v>2.7335771657161803</v>
      </c>
      <c r="C68" s="109">
        <f>'A2'!C68/'T1'!$E68*100</f>
        <v>0</v>
      </c>
      <c r="D68" s="109">
        <f>'A2'!D68/'T1'!$E68*100</f>
        <v>0</v>
      </c>
      <c r="E68" s="206">
        <f>'A2'!E68/'T1'!$E68*100</f>
        <v>2.7335771657161803</v>
      </c>
      <c r="F68" s="108">
        <f>'A2'!F68/'T1'!$E68*100</f>
        <v>0.99453106274048353</v>
      </c>
      <c r="G68" s="109">
        <f>'A2'!G68/'T1'!$E68*100</f>
        <v>5.3726322631724256E-2</v>
      </c>
      <c r="H68" s="109">
        <f>'A2'!H68/'T1'!$E68*100</f>
        <v>0.87758973519064098</v>
      </c>
      <c r="I68" s="207">
        <f>'A2'!I68/'T1'!$E68*100</f>
        <v>1.9258471205628489</v>
      </c>
      <c r="J68" s="108">
        <f>'A2'!J68/'T1'!$E68*100</f>
        <v>0.98109350592567968</v>
      </c>
      <c r="K68" s="109">
        <f>'A2'!K68/'T1'!$E68*100</f>
        <v>0</v>
      </c>
      <c r="L68" s="109">
        <f>'A2'!L68/'T1'!$E68*100</f>
        <v>2.1508573209119586</v>
      </c>
      <c r="M68" s="207">
        <f>'A2'!M68/'T1'!$E68*100</f>
        <v>3.1319508268376381</v>
      </c>
      <c r="N68" s="108">
        <f>'A2'!N68/'T1'!$E68*100</f>
        <v>0.70065642587139576</v>
      </c>
      <c r="O68" s="109">
        <f>'A2'!O68/'T1'!$E68*100</f>
        <v>7.1188749445749835E-2</v>
      </c>
      <c r="P68" s="109">
        <f>'A2'!P68/'T1'!$E68*100</f>
        <v>0.4608687164077041</v>
      </c>
      <c r="Q68" s="207">
        <f>'A2'!Q68/'T1'!$E68*100</f>
        <v>1.2327138917248495</v>
      </c>
      <c r="R68" s="108">
        <f>'A2'!R68/'T1'!$E68*100</f>
        <v>0.44053431400531684</v>
      </c>
      <c r="S68" s="109">
        <f>'A2'!S68/'T1'!$E68*100</f>
        <v>6.5297050168279969E-2</v>
      </c>
      <c r="T68" s="109">
        <f>'A2'!T68/'T1'!$E68*100</f>
        <v>9.5618568372971904E-2</v>
      </c>
      <c r="U68" s="207">
        <f>'A2'!U68/'T1'!$E68*100</f>
        <v>0.60144993254656876</v>
      </c>
      <c r="V68" s="108">
        <f>'A2'!V68/'T1'!$E68*100</f>
        <v>0.24678537524920274</v>
      </c>
      <c r="W68" s="109">
        <f>'A2'!W68/'T1'!$E68*100</f>
        <v>2.4695118184781102E-2</v>
      </c>
      <c r="X68" s="109">
        <f>'A2'!X68/'T1'!$E68*100</f>
        <v>0.56511427400292558</v>
      </c>
      <c r="Y68" s="207">
        <f>'A2'!Y68/'T1'!$E68*100</f>
        <v>0.83659476743690941</v>
      </c>
      <c r="Z68" s="208">
        <f>'A2'!Z68/'T1'!$E68*100</f>
        <v>6.0971778495082596</v>
      </c>
      <c r="AA68" s="209">
        <f>'A2'!AA68/'T1'!$E68*100</f>
        <v>0.21490724043053516</v>
      </c>
      <c r="AB68" s="210">
        <f>'A2'!AB68/'T1'!$E68*100</f>
        <v>4.1500486148862006</v>
      </c>
      <c r="AC68" s="110">
        <f>'A2'!AC68/'T1'!$E68*100</f>
        <v>10.462133704824996</v>
      </c>
    </row>
    <row r="69" spans="1:29" s="3" customFormat="1" x14ac:dyDescent="0.25">
      <c r="A69" s="27">
        <f>'T1'!A69</f>
        <v>1991</v>
      </c>
      <c r="B69" s="108">
        <f>'A2'!B69/'T1'!$E69*100</f>
        <v>2.969767761069904</v>
      </c>
      <c r="C69" s="109">
        <f>'A2'!C69/'T1'!$E69*100</f>
        <v>0</v>
      </c>
      <c r="D69" s="109">
        <f>'A2'!D69/'T1'!$E69*100</f>
        <v>0</v>
      </c>
      <c r="E69" s="206">
        <f>'A2'!E69/'T1'!$E69*100</f>
        <v>2.969767761069904</v>
      </c>
      <c r="F69" s="108">
        <f>'A2'!F69/'T1'!$E69*100</f>
        <v>0.94410440573744658</v>
      </c>
      <c r="G69" s="109">
        <f>'A2'!G69/'T1'!$E69*100</f>
        <v>5.294892607313105E-2</v>
      </c>
      <c r="H69" s="109">
        <f>'A2'!H69/'T1'!$E69*100</f>
        <v>0.84598202658869825</v>
      </c>
      <c r="I69" s="207">
        <f>'A2'!I69/'T1'!$E69*100</f>
        <v>1.8430353583992758</v>
      </c>
      <c r="J69" s="108">
        <f>'A2'!J69/'T1'!$E69*100</f>
        <v>1.0692439613134708</v>
      </c>
      <c r="K69" s="109">
        <f>'A2'!K69/'T1'!$E69*100</f>
        <v>0</v>
      </c>
      <c r="L69" s="109">
        <f>'A2'!L69/'T1'!$E69*100</f>
        <v>2.0244090076972441</v>
      </c>
      <c r="M69" s="207">
        <f>'A2'!M69/'T1'!$E69*100</f>
        <v>3.0936529690107148</v>
      </c>
      <c r="N69" s="108">
        <f>'A2'!N69/'T1'!$E69*100</f>
        <v>0.71755515150701854</v>
      </c>
      <c r="O69" s="109">
        <f>'A2'!O69/'T1'!$E69*100</f>
        <v>7.6591669172503651E-2</v>
      </c>
      <c r="P69" s="109">
        <f>'A2'!P69/'T1'!$E69*100</f>
        <v>0.58857255733437219</v>
      </c>
      <c r="Q69" s="207">
        <f>'A2'!Q69/'T1'!$E69*100</f>
        <v>1.3827193780138944</v>
      </c>
      <c r="R69" s="108">
        <f>'A2'!R69/'T1'!$E69*100</f>
        <v>0.41025251327804446</v>
      </c>
      <c r="S69" s="109">
        <f>'A2'!S69/'T1'!$E69*100</f>
        <v>3.7938294649640991E-2</v>
      </c>
      <c r="T69" s="109">
        <f>'A2'!T69/'T1'!$E69*100</f>
        <v>5.0508074775863859E-2</v>
      </c>
      <c r="U69" s="207">
        <f>'A2'!U69/'T1'!$E69*100</f>
        <v>0.49869888270354934</v>
      </c>
      <c r="V69" s="108">
        <f>'A2'!V69/'T1'!$E69*100</f>
        <v>0.22328372161631529</v>
      </c>
      <c r="W69" s="109">
        <f>'A2'!W69/'T1'!$E69*100</f>
        <v>2.5746859431220841E-2</v>
      </c>
      <c r="X69" s="109">
        <f>'A2'!X69/'T1'!$E69*100</f>
        <v>0.67334412189006132</v>
      </c>
      <c r="Y69" s="207">
        <f>'A2'!Y69/'T1'!$E69*100</f>
        <v>0.92237470293759749</v>
      </c>
      <c r="Z69" s="208">
        <f>'A2'!Z69/'T1'!$E69*100</f>
        <v>6.3342075145222001</v>
      </c>
      <c r="AA69" s="209">
        <f>'A2'!AA69/'T1'!$E69*100</f>
        <v>0.19322574932649655</v>
      </c>
      <c r="AB69" s="210">
        <f>'A2'!AB69/'T1'!$E69*100</f>
        <v>4.1828157882862405</v>
      </c>
      <c r="AC69" s="110">
        <f>'A2'!AC69/'T1'!$E69*100</f>
        <v>10.710249052134937</v>
      </c>
    </row>
    <row r="70" spans="1:29" s="3" customFormat="1" x14ac:dyDescent="0.25">
      <c r="A70" s="27">
        <f>'T1'!A70</f>
        <v>1992</v>
      </c>
      <c r="B70" s="108">
        <f>'A2'!B70/'T1'!$E70*100</f>
        <v>3.1518239283011735</v>
      </c>
      <c r="C70" s="109">
        <f>'A2'!C70/'T1'!$E70*100</f>
        <v>0</v>
      </c>
      <c r="D70" s="109">
        <f>'A2'!D70/'T1'!$E70*100</f>
        <v>0</v>
      </c>
      <c r="E70" s="206">
        <f>'A2'!E70/'T1'!$E70*100</f>
        <v>3.1518239283011735</v>
      </c>
      <c r="F70" s="108">
        <f>'A2'!F70/'T1'!$E70*100</f>
        <v>0.89886251388266936</v>
      </c>
      <c r="G70" s="109">
        <f>'A2'!G70/'T1'!$E70*100</f>
        <v>5.0883740137645198E-2</v>
      </c>
      <c r="H70" s="109">
        <f>'A2'!H70/'T1'!$E70*100</f>
        <v>0.80988437691696924</v>
      </c>
      <c r="I70" s="207">
        <f>'A2'!I70/'T1'!$E70*100</f>
        <v>1.7596306309372838</v>
      </c>
      <c r="J70" s="108">
        <f>'A2'!J70/'T1'!$E70*100</f>
        <v>1.2201390065501245</v>
      </c>
      <c r="K70" s="109">
        <f>'A2'!K70/'T1'!$E70*100</f>
        <v>0</v>
      </c>
      <c r="L70" s="109">
        <f>'A2'!L70/'T1'!$E70*100</f>
        <v>2.0304543907591635</v>
      </c>
      <c r="M70" s="207">
        <f>'A2'!M70/'T1'!$E70*100</f>
        <v>3.2505933973092884</v>
      </c>
      <c r="N70" s="108">
        <f>'A2'!N70/'T1'!$E70*100</f>
        <v>0.78259092054063628</v>
      </c>
      <c r="O70" s="109">
        <f>'A2'!O70/'T1'!$E70*100</f>
        <v>0.12796222070051966</v>
      </c>
      <c r="P70" s="109">
        <f>'A2'!P70/'T1'!$E70*100</f>
        <v>0.65188597620486843</v>
      </c>
      <c r="Q70" s="207">
        <f>'A2'!Q70/'T1'!$E70*100</f>
        <v>1.5624391174460246</v>
      </c>
      <c r="R70" s="108">
        <f>'A2'!R70/'T1'!$E70*100</f>
        <v>0.38654499367431872</v>
      </c>
      <c r="S70" s="109">
        <f>'A2'!S70/'T1'!$E70*100</f>
        <v>2.6953741455311968E-2</v>
      </c>
      <c r="T70" s="109">
        <f>'A2'!T70/'T1'!$E70*100</f>
        <v>3.6149208592333566E-2</v>
      </c>
      <c r="U70" s="207">
        <f>'A2'!U70/'T1'!$E70*100</f>
        <v>0.44964794372196426</v>
      </c>
      <c r="V70" s="108">
        <f>'A2'!V70/'T1'!$E70*100</f>
        <v>0.24111802023596543</v>
      </c>
      <c r="W70" s="109">
        <f>'A2'!W70/'T1'!$E70*100</f>
        <v>4.0893842739782069E-2</v>
      </c>
      <c r="X70" s="109">
        <f>'A2'!X70/'T1'!$E70*100</f>
        <v>0.74050513999215206</v>
      </c>
      <c r="Y70" s="207">
        <f>'A2'!Y70/'T1'!$E70*100</f>
        <v>1.0225170029678996</v>
      </c>
      <c r="Z70" s="208">
        <f>'A2'!Z70/'T1'!$E70*100</f>
        <v>6.6810793831848878</v>
      </c>
      <c r="AA70" s="209">
        <f>'A2'!AA70/'T1'!$E70*100</f>
        <v>0.24669354503325885</v>
      </c>
      <c r="AB70" s="210">
        <f>'A2'!AB70/'T1'!$E70*100</f>
        <v>4.2688790924654869</v>
      </c>
      <c r="AC70" s="110">
        <f>'A2'!AC70/'T1'!$E70*100</f>
        <v>11.196652020683635</v>
      </c>
    </row>
    <row r="71" spans="1:29" s="3" customFormat="1" x14ac:dyDescent="0.25">
      <c r="A71" s="27">
        <f>'T1'!A71</f>
        <v>1993</v>
      </c>
      <c r="B71" s="108">
        <f>'A2'!B71/'T1'!$E71*100</f>
        <v>3.0995094329270478</v>
      </c>
      <c r="C71" s="109">
        <f>'A2'!C71/'T1'!$E71*100</f>
        <v>0</v>
      </c>
      <c r="D71" s="109">
        <f>'A2'!D71/'T1'!$E71*100</f>
        <v>0</v>
      </c>
      <c r="E71" s="206">
        <f>'A2'!E71/'T1'!$E71*100</f>
        <v>3.0995094329270478</v>
      </c>
      <c r="F71" s="108">
        <f>'A2'!F71/'T1'!$E71*100</f>
        <v>0.92124656809224914</v>
      </c>
      <c r="G71" s="109">
        <f>'A2'!G71/'T1'!$E71*100</f>
        <v>5.2561784764154726E-2</v>
      </c>
      <c r="H71" s="109">
        <f>'A2'!H71/'T1'!$E71*100</f>
        <v>0.84359380396129835</v>
      </c>
      <c r="I71" s="207">
        <f>'A2'!I71/'T1'!$E71*100</f>
        <v>1.8174021568177021</v>
      </c>
      <c r="J71" s="108">
        <f>'A2'!J71/'T1'!$E71*100</f>
        <v>1.2794255671246506</v>
      </c>
      <c r="K71" s="109">
        <f>'A2'!K71/'T1'!$E71*100</f>
        <v>0</v>
      </c>
      <c r="L71" s="109">
        <f>'A2'!L71/'T1'!$E71*100</f>
        <v>2.0895302743980415</v>
      </c>
      <c r="M71" s="207">
        <f>'A2'!M71/'T1'!$E71*100</f>
        <v>3.3689558415226926</v>
      </c>
      <c r="N71" s="108">
        <f>'A2'!N71/'T1'!$E71*100</f>
        <v>0.81762980002690733</v>
      </c>
      <c r="O71" s="109">
        <f>'A2'!O71/'T1'!$E71*100</f>
        <v>0.11067099942911793</v>
      </c>
      <c r="P71" s="109">
        <f>'A2'!P71/'T1'!$E71*100</f>
        <v>0.61736144846750707</v>
      </c>
      <c r="Q71" s="207">
        <f>'A2'!Q71/'T1'!$E71*100</f>
        <v>1.5456622479235325</v>
      </c>
      <c r="R71" s="108">
        <f>'A2'!R71/'T1'!$E71*100</f>
        <v>0.37915059836335807</v>
      </c>
      <c r="S71" s="109">
        <f>'A2'!S71/'T1'!$E71*100</f>
        <v>2.7543317652308691E-2</v>
      </c>
      <c r="T71" s="109">
        <f>'A2'!T71/'T1'!$E71*100</f>
        <v>3.2606390976348938E-2</v>
      </c>
      <c r="U71" s="207">
        <f>'A2'!U71/'T1'!$E71*100</f>
        <v>0.43930030699201567</v>
      </c>
      <c r="V71" s="108">
        <f>'A2'!V71/'T1'!$E71*100</f>
        <v>0.23220198718109258</v>
      </c>
      <c r="W71" s="109">
        <f>'A2'!W71/'T1'!$E71*100</f>
        <v>3.1216737439958328E-2</v>
      </c>
      <c r="X71" s="109">
        <f>'A2'!X71/'T1'!$E71*100</f>
        <v>0.75191089733341754</v>
      </c>
      <c r="Y71" s="207">
        <f>'A2'!Y71/'T1'!$E71*100</f>
        <v>1.0153296219544685</v>
      </c>
      <c r="Z71" s="208">
        <f>'A2'!Z71/'T1'!$E71*100</f>
        <v>6.7291639537153074</v>
      </c>
      <c r="AA71" s="209">
        <f>'A2'!AA71/'T1'!$E71*100</f>
        <v>0.2219928392855397</v>
      </c>
      <c r="AB71" s="210">
        <f>'A2'!AB71/'T1'!$E71*100</f>
        <v>4.3350028151366136</v>
      </c>
      <c r="AC71" s="110">
        <f>'A2'!AC71/'T1'!$E71*100</f>
        <v>11.28615960813746</v>
      </c>
    </row>
    <row r="72" spans="1:29" s="3" customFormat="1" x14ac:dyDescent="0.25">
      <c r="A72" s="27">
        <f>'T1'!A72</f>
        <v>1994</v>
      </c>
      <c r="B72" s="108">
        <f>'A2'!B72/'T1'!$E72*100</f>
        <v>3.0037396494463837</v>
      </c>
      <c r="C72" s="109">
        <f>'A2'!C72/'T1'!$E72*100</f>
        <v>0</v>
      </c>
      <c r="D72" s="109">
        <f>'A2'!D72/'T1'!$E72*100</f>
        <v>0</v>
      </c>
      <c r="E72" s="206">
        <f>'A2'!E72/'T1'!$E72*100</f>
        <v>3.0037396494463837</v>
      </c>
      <c r="F72" s="108">
        <f>'A2'!F72/'T1'!$E72*100</f>
        <v>0.94471963410608906</v>
      </c>
      <c r="G72" s="109">
        <f>'A2'!G72/'T1'!$E72*100</f>
        <v>5.2655202382178364E-2</v>
      </c>
      <c r="H72" s="109">
        <f>'A2'!H72/'T1'!$E72*100</f>
        <v>0.85405843675862969</v>
      </c>
      <c r="I72" s="207">
        <f>'A2'!I72/'T1'!$E72*100</f>
        <v>1.8514332732468972</v>
      </c>
      <c r="J72" s="108">
        <f>'A2'!J72/'T1'!$E72*100</f>
        <v>1.2881810513388465</v>
      </c>
      <c r="K72" s="109">
        <f>'A2'!K72/'T1'!$E72*100</f>
        <v>0</v>
      </c>
      <c r="L72" s="109">
        <f>'A2'!L72/'T1'!$E72*100</f>
        <v>2.1379449351636928</v>
      </c>
      <c r="M72" s="207">
        <f>'A2'!M72/'T1'!$E72*100</f>
        <v>3.4261259865025395</v>
      </c>
      <c r="N72" s="108">
        <f>'A2'!N72/'T1'!$E72*100</f>
        <v>0.95721189312902366</v>
      </c>
      <c r="O72" s="109">
        <f>'A2'!O72/'T1'!$E72*100</f>
        <v>0.12057791812222707</v>
      </c>
      <c r="P72" s="109">
        <f>'A2'!P72/'T1'!$E72*100</f>
        <v>0.73294262988203729</v>
      </c>
      <c r="Q72" s="207">
        <f>'A2'!Q72/'T1'!$E72*100</f>
        <v>1.8107324411332879</v>
      </c>
      <c r="R72" s="108">
        <f>'A2'!R72/'T1'!$E72*100</f>
        <v>0.38363969039937001</v>
      </c>
      <c r="S72" s="109">
        <f>'A2'!S72/'T1'!$E72*100</f>
        <v>2.9321531073167258E-2</v>
      </c>
      <c r="T72" s="109">
        <f>'A2'!T72/'T1'!$E72*100</f>
        <v>3.2057988695983024E-2</v>
      </c>
      <c r="U72" s="207">
        <f>'A2'!U72/'T1'!$E72*100</f>
        <v>0.44501921016852042</v>
      </c>
      <c r="V72" s="108">
        <f>'A2'!V72/'T1'!$E72*100</f>
        <v>0.2224254921435857</v>
      </c>
      <c r="W72" s="109">
        <f>'A2'!W72/'T1'!$E72*100</f>
        <v>3.1212264816698441E-2</v>
      </c>
      <c r="X72" s="109">
        <f>'A2'!X72/'T1'!$E72*100</f>
        <v>0.73507238087591964</v>
      </c>
      <c r="Y72" s="207">
        <f>'A2'!Y72/'T1'!$E72*100</f>
        <v>0.98871013783620387</v>
      </c>
      <c r="Z72" s="208">
        <f>'A2'!Z72/'T1'!$E72*100</f>
        <v>6.7999174105632996</v>
      </c>
      <c r="AA72" s="209">
        <f>'A2'!AA72/'T1'!$E72*100</f>
        <v>0.23376691639427116</v>
      </c>
      <c r="AB72" s="210">
        <f>'A2'!AB72/'T1'!$E72*100</f>
        <v>4.4920763713762613</v>
      </c>
      <c r="AC72" s="110">
        <f>'A2'!AC72/'T1'!$E72*100</f>
        <v>11.525760698333832</v>
      </c>
    </row>
    <row r="73" spans="1:29" s="3" customFormat="1" x14ac:dyDescent="0.25">
      <c r="A73" s="27">
        <f>'T1'!A73</f>
        <v>1995</v>
      </c>
      <c r="B73" s="108">
        <f>'A2'!B73/'T1'!$E73*100</f>
        <v>2.7588943868524258</v>
      </c>
      <c r="C73" s="109">
        <f>'A2'!C73/'T1'!$E73*100</f>
        <v>0</v>
      </c>
      <c r="D73" s="109">
        <f>'A2'!D73/'T1'!$E73*100</f>
        <v>0</v>
      </c>
      <c r="E73" s="206">
        <f>'A2'!E73/'T1'!$E73*100</f>
        <v>2.7588943868524258</v>
      </c>
      <c r="F73" s="108">
        <f>'A2'!F73/'T1'!$E73*100</f>
        <v>0.94329557672831466</v>
      </c>
      <c r="G73" s="109">
        <f>'A2'!G73/'T1'!$E73*100</f>
        <v>5.4036395728379732E-2</v>
      </c>
      <c r="H73" s="109">
        <f>'A2'!H73/'T1'!$E73*100</f>
        <v>0.86730520039679171</v>
      </c>
      <c r="I73" s="207">
        <f>'A2'!I73/'T1'!$E73*100</f>
        <v>1.8646371728534863</v>
      </c>
      <c r="J73" s="108">
        <f>'A2'!J73/'T1'!$E73*100</f>
        <v>1.2426848367896026</v>
      </c>
      <c r="K73" s="109">
        <f>'A2'!K73/'T1'!$E73*100</f>
        <v>0</v>
      </c>
      <c r="L73" s="109">
        <f>'A2'!L73/'T1'!$E73*100</f>
        <v>2.0002504776054275</v>
      </c>
      <c r="M73" s="207">
        <f>'A2'!M73/'T1'!$E73*100</f>
        <v>3.2429353143950297</v>
      </c>
      <c r="N73" s="108">
        <f>'A2'!N73/'T1'!$E73*100</f>
        <v>0.80110474972809109</v>
      </c>
      <c r="O73" s="109">
        <f>'A2'!O73/'T1'!$E73*100</f>
        <v>8.556333472776062E-2</v>
      </c>
      <c r="P73" s="109">
        <f>'A2'!P73/'T1'!$E73*100</f>
        <v>0.59218637273382235</v>
      </c>
      <c r="Q73" s="207">
        <f>'A2'!Q73/'T1'!$E73*100</f>
        <v>1.478854457189674</v>
      </c>
      <c r="R73" s="108">
        <f>'A2'!R73/'T1'!$E73*100</f>
        <v>0.38492593030774208</v>
      </c>
      <c r="S73" s="109">
        <f>'A2'!S73/'T1'!$E73*100</f>
        <v>3.4289521529477521E-2</v>
      </c>
      <c r="T73" s="109">
        <f>'A2'!T73/'T1'!$E73*100</f>
        <v>3.7353059469949788E-2</v>
      </c>
      <c r="U73" s="207">
        <f>'A2'!U73/'T1'!$E73*100</f>
        <v>0.45656851130716941</v>
      </c>
      <c r="V73" s="108">
        <f>'A2'!V73/'T1'!$E73*100</f>
        <v>0.19331626988973002</v>
      </c>
      <c r="W73" s="109">
        <f>'A2'!W73/'T1'!$E73*100</f>
        <v>2.2916716214341507E-2</v>
      </c>
      <c r="X73" s="109">
        <f>'A2'!X73/'T1'!$E73*100</f>
        <v>0.66310254330355611</v>
      </c>
      <c r="Y73" s="207">
        <f>'A2'!Y73/'T1'!$E73*100</f>
        <v>0.8793355294076276</v>
      </c>
      <c r="Z73" s="208">
        <f>'A2'!Z73/'T1'!$E73*100</f>
        <v>6.3242217502959068</v>
      </c>
      <c r="AA73" s="209">
        <f>'A2'!AA73/'T1'!$E73*100</f>
        <v>0.19680596819995938</v>
      </c>
      <c r="AB73" s="210">
        <f>'A2'!AB73/'T1'!$E73*100</f>
        <v>4.1601976535095471</v>
      </c>
      <c r="AC73" s="110">
        <f>'A2'!AC73/'T1'!$E73*100</f>
        <v>10.681225372005414</v>
      </c>
    </row>
    <row r="74" spans="1:29" s="3" customFormat="1" x14ac:dyDescent="0.25">
      <c r="A74" s="27">
        <f>'T1'!A74</f>
        <v>1996</v>
      </c>
      <c r="B74" s="108">
        <f>'A2'!B74/'T1'!$E74*100</f>
        <v>2.4234092599580492</v>
      </c>
      <c r="C74" s="109">
        <f>'A2'!C74/'T1'!$E74*100</f>
        <v>0</v>
      </c>
      <c r="D74" s="109">
        <f>'A2'!D74/'T1'!$E74*100</f>
        <v>0</v>
      </c>
      <c r="E74" s="206">
        <f>'A2'!E74/'T1'!$E74*100</f>
        <v>2.4234092599580492</v>
      </c>
      <c r="F74" s="108">
        <f>'A2'!F74/'T1'!$E74*100</f>
        <v>0.91041192816147876</v>
      </c>
      <c r="G74" s="109">
        <f>'A2'!G74/'T1'!$E74*100</f>
        <v>5.1708814406858081E-2</v>
      </c>
      <c r="H74" s="109">
        <f>'A2'!H74/'T1'!$E74*100</f>
        <v>0.83259442215097323</v>
      </c>
      <c r="I74" s="207">
        <f>'A2'!I74/'T1'!$E74*100</f>
        <v>1.7947151647193103</v>
      </c>
      <c r="J74" s="108">
        <f>'A2'!J74/'T1'!$E74*100</f>
        <v>1.2495352145035867</v>
      </c>
      <c r="K74" s="109">
        <f>'A2'!K74/'T1'!$E74*100</f>
        <v>0</v>
      </c>
      <c r="L74" s="109">
        <f>'A2'!L74/'T1'!$E74*100</f>
        <v>1.9520869223248614</v>
      </c>
      <c r="M74" s="207">
        <f>'A2'!M74/'T1'!$E74*100</f>
        <v>3.2016221368284485</v>
      </c>
      <c r="N74" s="108">
        <f>'A2'!N74/'T1'!$E74*100</f>
        <v>0.86667689421771388</v>
      </c>
      <c r="O74" s="109">
        <f>'A2'!O74/'T1'!$E74*100</f>
        <v>0.102406977938287</v>
      </c>
      <c r="P74" s="109">
        <f>'A2'!P74/'T1'!$E74*100</f>
        <v>0.59090759446970864</v>
      </c>
      <c r="Q74" s="207">
        <f>'A2'!Q74/'T1'!$E74*100</f>
        <v>1.5599914666257093</v>
      </c>
      <c r="R74" s="108">
        <f>'A2'!R74/'T1'!$E74*100</f>
        <v>0.30864992945474801</v>
      </c>
      <c r="S74" s="109">
        <f>'A2'!S74/'T1'!$E74*100</f>
        <v>3.0219738140610103E-2</v>
      </c>
      <c r="T74" s="109">
        <f>'A2'!T74/'T1'!$E74*100</f>
        <v>3.5811135155746528E-2</v>
      </c>
      <c r="U74" s="207">
        <f>'A2'!U74/'T1'!$E74*100</f>
        <v>0.37468080275110466</v>
      </c>
      <c r="V74" s="108">
        <f>'A2'!V74/'T1'!$E74*100</f>
        <v>0.21898021819467237</v>
      </c>
      <c r="W74" s="109">
        <f>'A2'!W74/'T1'!$E74*100</f>
        <v>4.0104133156307502E-2</v>
      </c>
      <c r="X74" s="109">
        <f>'A2'!X74/'T1'!$E74*100</f>
        <v>0.60948563637574205</v>
      </c>
      <c r="Y74" s="207">
        <f>'A2'!Y74/'T1'!$E74*100</f>
        <v>0.86856998772672189</v>
      </c>
      <c r="Z74" s="208">
        <f>'A2'!Z74/'T1'!$E74*100</f>
        <v>5.9776634444902488</v>
      </c>
      <c r="AA74" s="209">
        <f>'A2'!AA74/'T1'!$E74*100</f>
        <v>0.22443966364206266</v>
      </c>
      <c r="AB74" s="210">
        <f>'A2'!AB74/'T1'!$E74*100</f>
        <v>4.0208857104770308</v>
      </c>
      <c r="AC74" s="110">
        <f>'A2'!AC74/'T1'!$E74*100</f>
        <v>10.222988818609343</v>
      </c>
    </row>
    <row r="75" spans="1:29" s="3" customFormat="1" x14ac:dyDescent="0.25">
      <c r="A75" s="27">
        <f>'T1'!A75</f>
        <v>1997</v>
      </c>
      <c r="B75" s="108">
        <f>'A2'!B75/'T1'!$E75*100</f>
        <v>2.2799125551927042</v>
      </c>
      <c r="C75" s="109">
        <f>'A2'!C75/'T1'!$E75*100</f>
        <v>0</v>
      </c>
      <c r="D75" s="109">
        <f>'A2'!D75/'T1'!$E75*100</f>
        <v>0</v>
      </c>
      <c r="E75" s="206">
        <f>'A2'!E75/'T1'!$E75*100</f>
        <v>2.2799125551927042</v>
      </c>
      <c r="F75" s="108">
        <f>'A2'!F75/'T1'!$E75*100</f>
        <v>0.89117909831892794</v>
      </c>
      <c r="G75" s="109">
        <f>'A2'!G75/'T1'!$E75*100</f>
        <v>5.1451361545696975E-2</v>
      </c>
      <c r="H75" s="109">
        <f>'A2'!H75/'T1'!$E75*100</f>
        <v>0.81668763985336279</v>
      </c>
      <c r="I75" s="207">
        <f>'A2'!I75/'T1'!$E75*100</f>
        <v>1.7593180997179876</v>
      </c>
      <c r="J75" s="108">
        <f>'A2'!J75/'T1'!$E75*100</f>
        <v>1.2805603356253188</v>
      </c>
      <c r="K75" s="109">
        <f>'A2'!K75/'T1'!$E75*100</f>
        <v>0</v>
      </c>
      <c r="L75" s="109">
        <f>'A2'!L75/'T1'!$E75*100</f>
        <v>1.8146553641842793</v>
      </c>
      <c r="M75" s="207">
        <f>'A2'!M75/'T1'!$E75*100</f>
        <v>3.0952156998095979</v>
      </c>
      <c r="N75" s="108">
        <f>'A2'!N75/'T1'!$E75*100</f>
        <v>0.91469903532229135</v>
      </c>
      <c r="O75" s="109">
        <f>'A2'!O75/'T1'!$E75*100</f>
        <v>3.1591321071870675E-2</v>
      </c>
      <c r="P75" s="109">
        <f>'A2'!P75/'T1'!$E75*100</f>
        <v>0.55507142142410348</v>
      </c>
      <c r="Q75" s="207">
        <f>'A2'!Q75/'T1'!$E75*100</f>
        <v>1.5013617778182653</v>
      </c>
      <c r="R75" s="108">
        <f>'A2'!R75/'T1'!$E75*100</f>
        <v>0.26726789464752837</v>
      </c>
      <c r="S75" s="109">
        <f>'A2'!S75/'T1'!$E75*100</f>
        <v>3.5471225514858165E-2</v>
      </c>
      <c r="T75" s="109">
        <f>'A2'!T75/'T1'!$E75*100</f>
        <v>2.8209096367149418E-2</v>
      </c>
      <c r="U75" s="207">
        <f>'A2'!U75/'T1'!$E75*100</f>
        <v>0.33094821652953593</v>
      </c>
      <c r="V75" s="108">
        <f>'A2'!V75/'T1'!$E75*100</f>
        <v>0.18672565470348512</v>
      </c>
      <c r="W75" s="109">
        <f>'A2'!W75/'T1'!$E75*100</f>
        <v>1.0308159375263515E-2</v>
      </c>
      <c r="X75" s="109">
        <f>'A2'!X75/'T1'!$E75*100</f>
        <v>0.70918501544378354</v>
      </c>
      <c r="Y75" s="207">
        <f>'A2'!Y75/'T1'!$E75*100</f>
        <v>0.90621882952253219</v>
      </c>
      <c r="Z75" s="208">
        <f>'A2'!Z75/'T1'!$E75*100</f>
        <v>5.8203445738102548</v>
      </c>
      <c r="AA75" s="209">
        <f>'A2'!AA75/'T1'!$E75*100</f>
        <v>0.12882206750768932</v>
      </c>
      <c r="AB75" s="210">
        <f>'A2'!AB75/'T1'!$E75*100</f>
        <v>3.9238085372726785</v>
      </c>
      <c r="AC75" s="110">
        <f>'A2'!AC75/'T1'!$E75*100</f>
        <v>9.8729751785906235</v>
      </c>
    </row>
    <row r="76" spans="1:29" s="3" customFormat="1" x14ac:dyDescent="0.25">
      <c r="A76" s="27">
        <f>'T1'!A76</f>
        <v>1998</v>
      </c>
      <c r="B76" s="108">
        <f>'A2'!B76/'T1'!$E76*100</f>
        <v>2.1318937577902388</v>
      </c>
      <c r="C76" s="109">
        <f>'A2'!C76/'T1'!$E76*100</f>
        <v>0</v>
      </c>
      <c r="D76" s="109">
        <f>'A2'!D76/'T1'!$E76*100</f>
        <v>0</v>
      </c>
      <c r="E76" s="206">
        <f>'A2'!E76/'T1'!$E76*100</f>
        <v>2.1318937577902388</v>
      </c>
      <c r="F76" s="108">
        <f>'A2'!F76/'T1'!$E76*100</f>
        <v>0.87124326256115769</v>
      </c>
      <c r="G76" s="109">
        <f>'A2'!G76/'T1'!$E76*100</f>
        <v>5.0637419946587367E-2</v>
      </c>
      <c r="H76" s="109">
        <f>'A2'!H76/'T1'!$E76*100</f>
        <v>0.80577404970466959</v>
      </c>
      <c r="I76" s="207">
        <f>'A2'!I76/'T1'!$E76*100</f>
        <v>1.7276547322124143</v>
      </c>
      <c r="J76" s="108">
        <f>'A2'!J76/'T1'!$E76*100</f>
        <v>1.4252448337473642</v>
      </c>
      <c r="K76" s="109">
        <f>'A2'!K76/'T1'!$E76*100</f>
        <v>0</v>
      </c>
      <c r="L76" s="109">
        <f>'A2'!L76/'T1'!$E76*100</f>
        <v>1.9051099762455292</v>
      </c>
      <c r="M76" s="207">
        <f>'A2'!M76/'T1'!$E76*100</f>
        <v>3.3303548099928935</v>
      </c>
      <c r="N76" s="108">
        <f>'A2'!N76/'T1'!$E76*100</f>
        <v>0.9133393869327483</v>
      </c>
      <c r="O76" s="109">
        <f>'A2'!O76/'T1'!$E76*100</f>
        <v>9.5298827426903585E-2</v>
      </c>
      <c r="P76" s="109">
        <f>'A2'!P76/'T1'!$E76*100</f>
        <v>0.53345681862060024</v>
      </c>
      <c r="Q76" s="207">
        <f>'A2'!Q76/'T1'!$E76*100</f>
        <v>1.5420950329802523</v>
      </c>
      <c r="R76" s="108">
        <f>'A2'!R76/'T1'!$E76*100</f>
        <v>0.2738998068668923</v>
      </c>
      <c r="S76" s="109">
        <f>'A2'!S76/'T1'!$E76*100</f>
        <v>4.7903894335827681E-2</v>
      </c>
      <c r="T76" s="109">
        <f>'A2'!T76/'T1'!$E76*100</f>
        <v>3.2290763924617848E-2</v>
      </c>
      <c r="U76" s="207">
        <f>'A2'!U76/'T1'!$E76*100</f>
        <v>0.35409446512733783</v>
      </c>
      <c r="V76" s="108">
        <f>'A2'!V76/'T1'!$E76*100</f>
        <v>0.16982470958083956</v>
      </c>
      <c r="W76" s="109">
        <f>'A2'!W76/'T1'!$E76*100</f>
        <v>2.9510168707249609E-2</v>
      </c>
      <c r="X76" s="109">
        <f>'A2'!X76/'T1'!$E76*100</f>
        <v>0.82920066888710464</v>
      </c>
      <c r="Y76" s="207">
        <f>'A2'!Y76/'T1'!$E76*100</f>
        <v>1.0285355471751938</v>
      </c>
      <c r="Z76" s="208">
        <f>'A2'!Z76/'T1'!$E76*100</f>
        <v>5.7854457574792413</v>
      </c>
      <c r="AA76" s="209">
        <f>'A2'!AA76/'T1'!$E76*100</f>
        <v>0.2233503104165683</v>
      </c>
      <c r="AB76" s="210">
        <f>'A2'!AB76/'T1'!$E76*100</f>
        <v>4.1058322773825209</v>
      </c>
      <c r="AC76" s="110">
        <f>'A2'!AC76/'T1'!$E76*100</f>
        <v>10.114628345278332</v>
      </c>
    </row>
    <row r="77" spans="1:29" s="3" customFormat="1" x14ac:dyDescent="0.25">
      <c r="A77" s="27">
        <f>'T1'!A77</f>
        <v>1999</v>
      </c>
      <c r="B77" s="108">
        <f>'A2'!B77/'T1'!$E77*100</f>
        <v>2.1333252055176324</v>
      </c>
      <c r="C77" s="109">
        <f>'A2'!C77/'T1'!$E77*100</f>
        <v>0</v>
      </c>
      <c r="D77" s="109">
        <f>'A2'!D77/'T1'!$E77*100</f>
        <v>0</v>
      </c>
      <c r="E77" s="206">
        <f>'A2'!E77/'T1'!$E77*100</f>
        <v>2.1333252055176324</v>
      </c>
      <c r="F77" s="108">
        <f>'A2'!F77/'T1'!$E77*100</f>
        <v>0.86396310051469494</v>
      </c>
      <c r="G77" s="109">
        <f>'A2'!G77/'T1'!$E77*100</f>
        <v>5.0255969651198489E-2</v>
      </c>
      <c r="H77" s="109">
        <f>'A2'!H77/'T1'!$E77*100</f>
        <v>0.8052066275910732</v>
      </c>
      <c r="I77" s="207">
        <f>'A2'!I77/'T1'!$E77*100</f>
        <v>1.7194256977569666</v>
      </c>
      <c r="J77" s="108">
        <f>'A2'!J77/'T1'!$E77*100</f>
        <v>1.4303708612325297</v>
      </c>
      <c r="K77" s="109">
        <f>'A2'!K77/'T1'!$E77*100</f>
        <v>0</v>
      </c>
      <c r="L77" s="109">
        <f>'A2'!L77/'T1'!$E77*100</f>
        <v>2.0263156817778496</v>
      </c>
      <c r="M77" s="207">
        <f>'A2'!M77/'T1'!$E77*100</f>
        <v>3.4566865430103797</v>
      </c>
      <c r="N77" s="108">
        <f>'A2'!N77/'T1'!$E77*100</f>
        <v>0.82513416153062558</v>
      </c>
      <c r="O77" s="109">
        <f>'A2'!O77/'T1'!$E77*100</f>
        <v>7.9693632248501553E-2</v>
      </c>
      <c r="P77" s="109">
        <f>'A2'!P77/'T1'!$E77*100</f>
        <v>0.46301339612986092</v>
      </c>
      <c r="Q77" s="207">
        <f>'A2'!Q77/'T1'!$E77*100</f>
        <v>1.367841189908988</v>
      </c>
      <c r="R77" s="108">
        <f>'A2'!R77/'T1'!$E77*100</f>
        <v>0.33979415132156243</v>
      </c>
      <c r="S77" s="109">
        <f>'A2'!S77/'T1'!$E77*100</f>
        <v>8.4123899100735658E-2</v>
      </c>
      <c r="T77" s="109">
        <f>'A2'!T77/'T1'!$E77*100</f>
        <v>5.1268340660819665E-2</v>
      </c>
      <c r="U77" s="207">
        <f>'A2'!U77/'T1'!$E77*100</f>
        <v>0.47518639108311783</v>
      </c>
      <c r="V77" s="108">
        <f>'A2'!V77/'T1'!$E77*100</f>
        <v>0.1575189628757602</v>
      </c>
      <c r="W77" s="109">
        <f>'A2'!W77/'T1'!$E77*100</f>
        <v>2.6349046243869766E-2</v>
      </c>
      <c r="X77" s="109">
        <f>'A2'!X77/'T1'!$E77*100</f>
        <v>0.68613695268986485</v>
      </c>
      <c r="Y77" s="207">
        <f>'A2'!Y77/'T1'!$E77*100</f>
        <v>0.87000496180949483</v>
      </c>
      <c r="Z77" s="208">
        <f>'A2'!Z77/'T1'!$E77*100</f>
        <v>5.7501064429928057</v>
      </c>
      <c r="AA77" s="209">
        <f>'A2'!AA77/'T1'!$E77*100</f>
        <v>0.24042254724430542</v>
      </c>
      <c r="AB77" s="210">
        <f>'A2'!AB77/'T1'!$E77*100</f>
        <v>4.0319409988494685</v>
      </c>
      <c r="AC77" s="110">
        <f>'A2'!AC77/'T1'!$E77*100</f>
        <v>10.022469989086581</v>
      </c>
    </row>
    <row r="78" spans="1:29" s="3" customFormat="1" x14ac:dyDescent="0.25">
      <c r="A78" s="27">
        <f>'T1'!A78</f>
        <v>2000</v>
      </c>
      <c r="B78" s="108">
        <f>'A2'!B78/'T1'!$E78*100</f>
        <v>2.0678969233935138</v>
      </c>
      <c r="C78" s="109">
        <f>'A2'!C78/'T1'!$E78*100</f>
        <v>0</v>
      </c>
      <c r="D78" s="109">
        <f>'A2'!D78/'T1'!$E78*100</f>
        <v>0</v>
      </c>
      <c r="E78" s="206">
        <f>'A2'!E78/'T1'!$E78*100</f>
        <v>2.0678969233935138</v>
      </c>
      <c r="F78" s="108">
        <f>'A2'!F78/'T1'!$E78*100</f>
        <v>0.90041043110021657</v>
      </c>
      <c r="G78" s="109">
        <f>'A2'!G78/'T1'!$E78*100</f>
        <v>5.1769329212954178E-2</v>
      </c>
      <c r="H78" s="109">
        <f>'A2'!H78/'T1'!$E78*100</f>
        <v>0.82092197041106452</v>
      </c>
      <c r="I78" s="207">
        <f>'A2'!I78/'T1'!$E78*100</f>
        <v>1.7731017307242352</v>
      </c>
      <c r="J78" s="108">
        <f>'A2'!J78/'T1'!$E78*100</f>
        <v>1.4365501245223151</v>
      </c>
      <c r="K78" s="109">
        <f>'A2'!K78/'T1'!$E78*100</f>
        <v>0</v>
      </c>
      <c r="L78" s="109">
        <f>'A2'!L78/'T1'!$E78*100</f>
        <v>2.2230654155365532</v>
      </c>
      <c r="M78" s="207">
        <f>'A2'!M78/'T1'!$E78*100</f>
        <v>3.6596155400588684</v>
      </c>
      <c r="N78" s="108">
        <f>'A2'!N78/'T1'!$E78*100</f>
        <v>0.86953299562650377</v>
      </c>
      <c r="O78" s="109">
        <f>'A2'!O78/'T1'!$E78*100</f>
        <v>8.5454612381536926E-2</v>
      </c>
      <c r="P78" s="109">
        <f>'A2'!P78/'T1'!$E78*100</f>
        <v>0.4177454380209138</v>
      </c>
      <c r="Q78" s="207">
        <f>'A2'!Q78/'T1'!$E78*100</f>
        <v>1.3727330460289544</v>
      </c>
      <c r="R78" s="108">
        <f>'A2'!R78/'T1'!$E78*100</f>
        <v>0.33838152756568513</v>
      </c>
      <c r="S78" s="109">
        <f>'A2'!S78/'T1'!$E78*100</f>
        <v>7.8003520370263757E-2</v>
      </c>
      <c r="T78" s="109">
        <f>'A2'!T78/'T1'!$E78*100</f>
        <v>5.2407729744186733E-2</v>
      </c>
      <c r="U78" s="207">
        <f>'A2'!U78/'T1'!$E78*100</f>
        <v>0.46879277768013555</v>
      </c>
      <c r="V78" s="108">
        <f>'A2'!V78/'T1'!$E78*100</f>
        <v>0.15602480097594743</v>
      </c>
      <c r="W78" s="109">
        <f>'A2'!W78/'T1'!$E78*100</f>
        <v>3.1255253290129681E-2</v>
      </c>
      <c r="X78" s="109">
        <f>'A2'!X78/'T1'!$E78*100</f>
        <v>0.69140743464496979</v>
      </c>
      <c r="Y78" s="207">
        <f>'A2'!Y78/'T1'!$E78*100</f>
        <v>0.87868748891104698</v>
      </c>
      <c r="Z78" s="208">
        <f>'A2'!Z78/'T1'!$E78*100</f>
        <v>5.7687968031841823</v>
      </c>
      <c r="AA78" s="209">
        <f>'A2'!AA78/'T1'!$E78*100</f>
        <v>0.24648271525488452</v>
      </c>
      <c r="AB78" s="210">
        <f>'A2'!AB78/'T1'!$E78*100</f>
        <v>4.2055479883576892</v>
      </c>
      <c r="AC78" s="110">
        <f>'A2'!AC78/'T1'!$E78*100</f>
        <v>10.220827506796756</v>
      </c>
    </row>
    <row r="79" spans="1:29" s="3" customFormat="1" x14ac:dyDescent="0.25">
      <c r="A79" s="27">
        <f>'T1'!A79</f>
        <v>2001</v>
      </c>
      <c r="B79" s="108">
        <f>'A2'!B79/'T1'!$E79*100</f>
        <v>2.0385634268069501</v>
      </c>
      <c r="C79" s="109">
        <f>'A2'!C79/'T1'!$E79*100</f>
        <v>0</v>
      </c>
      <c r="D79" s="109">
        <f>'A2'!D79/'T1'!$E79*100</f>
        <v>0</v>
      </c>
      <c r="E79" s="206">
        <f>'A2'!E79/'T1'!$E79*100</f>
        <v>2.0385634268069501</v>
      </c>
      <c r="F79" s="108">
        <f>'A2'!F79/'T1'!$E79*100</f>
        <v>0.88278088639210539</v>
      </c>
      <c r="G79" s="109">
        <f>'A2'!G79/'T1'!$E79*100</f>
        <v>5.0234401114817286E-2</v>
      </c>
      <c r="H79" s="109">
        <f>'A2'!H79/'T1'!$E79*100</f>
        <v>0.78863624908012864</v>
      </c>
      <c r="I79" s="207">
        <f>'A2'!I79/'T1'!$E79*100</f>
        <v>1.7216515365870513</v>
      </c>
      <c r="J79" s="108">
        <f>'A2'!J79/'T1'!$E79*100</f>
        <v>1.4387847689403686</v>
      </c>
      <c r="K79" s="109">
        <f>'A2'!K79/'T1'!$E79*100</f>
        <v>0</v>
      </c>
      <c r="L79" s="109">
        <f>'A2'!L79/'T1'!$E79*100</f>
        <v>2.4689826171534222</v>
      </c>
      <c r="M79" s="207">
        <f>'A2'!M79/'T1'!$E79*100</f>
        <v>3.9077673860937905</v>
      </c>
      <c r="N79" s="108">
        <f>'A2'!N79/'T1'!$E79*100</f>
        <v>0.8264689444001454</v>
      </c>
      <c r="O79" s="109">
        <f>'A2'!O79/'T1'!$E79*100</f>
        <v>8.1067839300705685E-2</v>
      </c>
      <c r="P79" s="109">
        <f>'A2'!P79/'T1'!$E79*100</f>
        <v>0.40530607213147102</v>
      </c>
      <c r="Q79" s="207">
        <f>'A2'!Q79/'T1'!$E79*100</f>
        <v>1.312842855832322</v>
      </c>
      <c r="R79" s="108">
        <f>'A2'!R79/'T1'!$E79*100</f>
        <v>0.32354597374447136</v>
      </c>
      <c r="S79" s="109">
        <f>'A2'!S79/'T1'!$E79*100</f>
        <v>7.5617617419694139E-2</v>
      </c>
      <c r="T79" s="109">
        <f>'A2'!T79/'T1'!$E79*100</f>
        <v>4.996165657341177E-2</v>
      </c>
      <c r="U79" s="207">
        <f>'A2'!U79/'T1'!$E79*100</f>
        <v>0.44912524773757728</v>
      </c>
      <c r="V79" s="108">
        <f>'A2'!V79/'T1'!$E79*100</f>
        <v>0.15912066763328458</v>
      </c>
      <c r="W79" s="109">
        <f>'A2'!W79/'T1'!$E79*100</f>
        <v>2.0747998572089133E-2</v>
      </c>
      <c r="X79" s="109">
        <f>'A2'!X79/'T1'!$E79*100</f>
        <v>0.54885030938981383</v>
      </c>
      <c r="Y79" s="207">
        <f>'A2'!Y79/'T1'!$E79*100</f>
        <v>0.7287189755951875</v>
      </c>
      <c r="Z79" s="208">
        <f>'A2'!Z79/'T1'!$E79*100</f>
        <v>5.6692646679173251</v>
      </c>
      <c r="AA79" s="209">
        <f>'A2'!AA79/'T1'!$E79*100</f>
        <v>0.22766785640730619</v>
      </c>
      <c r="AB79" s="210">
        <f>'A2'!AB79/'T1'!$E79*100</f>
        <v>4.2617369043282478</v>
      </c>
      <c r="AC79" s="110">
        <f>'A2'!AC79/'T1'!$E79*100</f>
        <v>10.158669428652878</v>
      </c>
    </row>
    <row r="80" spans="1:29" s="3" customFormat="1" x14ac:dyDescent="0.25">
      <c r="A80" s="27">
        <f>'T1'!A80</f>
        <v>2002</v>
      </c>
      <c r="B80" s="108">
        <f>'A2'!B80/'T1'!$E80*100</f>
        <v>2.0984014849598123</v>
      </c>
      <c r="C80" s="109">
        <f>'A2'!C80/'T1'!$E80*100</f>
        <v>0</v>
      </c>
      <c r="D80" s="109">
        <f>'A2'!D80/'T1'!$E80*100</f>
        <v>0</v>
      </c>
      <c r="E80" s="206">
        <f>'A2'!E80/'T1'!$E80*100</f>
        <v>2.0984014849598123</v>
      </c>
      <c r="F80" s="108">
        <f>'A2'!F80/'T1'!$E80*100</f>
        <v>0.79162701404947766</v>
      </c>
      <c r="G80" s="109">
        <f>'A2'!G80/'T1'!$E80*100</f>
        <v>4.5686175890090205E-2</v>
      </c>
      <c r="H80" s="109">
        <f>'A2'!H80/'T1'!$E80*100</f>
        <v>0.73261625281403164</v>
      </c>
      <c r="I80" s="207">
        <f>'A2'!I80/'T1'!$E80*100</f>
        <v>1.5699294427535995</v>
      </c>
      <c r="J80" s="108">
        <f>'A2'!J80/'T1'!$E80*100</f>
        <v>1.0883574878260056</v>
      </c>
      <c r="K80" s="109">
        <f>'A2'!K80/'T1'!$E80*100</f>
        <v>0</v>
      </c>
      <c r="L80" s="109">
        <f>'A2'!L80/'T1'!$E80*100</f>
        <v>1.9925956993965326</v>
      </c>
      <c r="M80" s="207">
        <f>'A2'!M80/'T1'!$E80*100</f>
        <v>3.080953187222538</v>
      </c>
      <c r="N80" s="108">
        <f>'A2'!N80/'T1'!$E80*100</f>
        <v>0.68361364601655483</v>
      </c>
      <c r="O80" s="109">
        <f>'A2'!O80/'T1'!$E80*100</f>
        <v>5.6388539800834823E-2</v>
      </c>
      <c r="P80" s="109">
        <f>'A2'!P80/'T1'!$E80*100</f>
        <v>0.29897089641560259</v>
      </c>
      <c r="Q80" s="207">
        <f>'A2'!Q80/'T1'!$E80*100</f>
        <v>1.0389730822329923</v>
      </c>
      <c r="R80" s="108">
        <f>'A2'!R80/'T1'!$E80*100</f>
        <v>0.31916523609153152</v>
      </c>
      <c r="S80" s="109">
        <f>'A2'!S80/'T1'!$E80*100</f>
        <v>6.7003114414839193E-2</v>
      </c>
      <c r="T80" s="109">
        <f>'A2'!T80/'T1'!$E80*100</f>
        <v>5.0182904672117667E-2</v>
      </c>
      <c r="U80" s="207">
        <f>'A2'!U80/'T1'!$E80*100</f>
        <v>0.43635125517848833</v>
      </c>
      <c r="V80" s="108">
        <f>'A2'!V80/'T1'!$E80*100</f>
        <v>0.161753203675749</v>
      </c>
      <c r="W80" s="109">
        <f>'A2'!W80/'T1'!$E80*100</f>
        <v>2.1633084821013171E-2</v>
      </c>
      <c r="X80" s="109">
        <f>'A2'!X80/'T1'!$E80*100</f>
        <v>0.54216620563238183</v>
      </c>
      <c r="Y80" s="207">
        <f>'A2'!Y80/'T1'!$E80*100</f>
        <v>0.72555249412914402</v>
      </c>
      <c r="Z80" s="208">
        <f>'A2'!Z80/'T1'!$E80*100</f>
        <v>5.142918072619131</v>
      </c>
      <c r="AA80" s="209">
        <f>'A2'!AA80/'T1'!$E80*100</f>
        <v>0.19071091492677741</v>
      </c>
      <c r="AB80" s="210">
        <f>'A2'!AB80/'T1'!$E80*100</f>
        <v>3.6165319589306661</v>
      </c>
      <c r="AC80" s="110">
        <f>'A2'!AC80/'T1'!$E80*100</f>
        <v>8.9501609464765757</v>
      </c>
    </row>
    <row r="81" spans="1:29" s="3" customFormat="1" x14ac:dyDescent="0.25">
      <c r="A81" s="27">
        <f>'T1'!A81</f>
        <v>2003</v>
      </c>
      <c r="B81" s="108">
        <f>'A2'!B81/'T1'!$E81*100</f>
        <v>2.4239838198111796</v>
      </c>
      <c r="C81" s="109">
        <f>'A2'!C81/'T1'!$E81*100</f>
        <v>0</v>
      </c>
      <c r="D81" s="109">
        <f>'A2'!D81/'T1'!$E81*100</f>
        <v>0</v>
      </c>
      <c r="E81" s="206">
        <f>'A2'!E81/'T1'!$E81*100</f>
        <v>2.4239838198111796</v>
      </c>
      <c r="F81" s="108">
        <f>'A2'!F81/'T1'!$E81*100</f>
        <v>0.83784483016245481</v>
      </c>
      <c r="G81" s="109">
        <f>'A2'!G81/'T1'!$E81*100</f>
        <v>4.6522158316731045E-2</v>
      </c>
      <c r="H81" s="109">
        <f>'A2'!H81/'T1'!$E81*100</f>
        <v>0.75809733471802621</v>
      </c>
      <c r="I81" s="207">
        <f>'A2'!I81/'T1'!$E81*100</f>
        <v>1.642464323197212</v>
      </c>
      <c r="J81" s="108">
        <f>'A2'!J81/'T1'!$E81*100</f>
        <v>1.0845210069186171</v>
      </c>
      <c r="K81" s="109">
        <f>'A2'!K81/'T1'!$E81*100</f>
        <v>0</v>
      </c>
      <c r="L81" s="109">
        <f>'A2'!L81/'T1'!$E81*100</f>
        <v>1.8561901291813516</v>
      </c>
      <c r="M81" s="207">
        <f>'A2'!M81/'T1'!$E81*100</f>
        <v>2.9407111360999685</v>
      </c>
      <c r="N81" s="108">
        <f>'A2'!N81/'T1'!$E81*100</f>
        <v>0.66944867183150214</v>
      </c>
      <c r="O81" s="109">
        <f>'A2'!O81/'T1'!$E81*100</f>
        <v>6.4189243001025548E-2</v>
      </c>
      <c r="P81" s="109">
        <f>'A2'!P81/'T1'!$E81*100</f>
        <v>0.2964204659382732</v>
      </c>
      <c r="Q81" s="207">
        <f>'A2'!Q81/'T1'!$E81*100</f>
        <v>1.0300583807708008</v>
      </c>
      <c r="R81" s="108">
        <f>'A2'!R81/'T1'!$E81*100</f>
        <v>0.36114644123177769</v>
      </c>
      <c r="S81" s="109">
        <f>'A2'!S81/'T1'!$E81*100</f>
        <v>7.6643740366187776E-2</v>
      </c>
      <c r="T81" s="109">
        <f>'A2'!T81/'T1'!$E81*100</f>
        <v>5.106635080523058E-2</v>
      </c>
      <c r="U81" s="207">
        <f>'A2'!U81/'T1'!$E81*100</f>
        <v>0.48885653240319604</v>
      </c>
      <c r="V81" s="108">
        <f>'A2'!V81/'T1'!$E81*100</f>
        <v>0.19674512064498337</v>
      </c>
      <c r="W81" s="109">
        <f>'A2'!W81/'T1'!$E81*100</f>
        <v>2.019731513741943E-2</v>
      </c>
      <c r="X81" s="109">
        <f>'A2'!X81/'T1'!$E81*100</f>
        <v>0.57384565145677824</v>
      </c>
      <c r="Y81" s="207">
        <f>'A2'!Y81/'T1'!$E81*100</f>
        <v>0.79078808723918104</v>
      </c>
      <c r="Z81" s="208">
        <f>'A2'!Z81/'T1'!$E81*100</f>
        <v>5.573689890600515</v>
      </c>
      <c r="AA81" s="209">
        <f>'A2'!AA81/'T1'!$E81*100</f>
        <v>0.20755245682136381</v>
      </c>
      <c r="AB81" s="210">
        <f>'A2'!AB81/'T1'!$E81*100</f>
        <v>3.5356199320996593</v>
      </c>
      <c r="AC81" s="110">
        <f>'A2'!AC81/'T1'!$E81*100</f>
        <v>9.316862279521537</v>
      </c>
    </row>
    <row r="82" spans="1:29" s="3" customFormat="1" x14ac:dyDescent="0.25">
      <c r="A82" s="27">
        <f>'T1'!A82</f>
        <v>2004</v>
      </c>
      <c r="B82" s="108">
        <f>'A2'!B82/'T1'!$E82*100</f>
        <v>2.7043741173207727</v>
      </c>
      <c r="C82" s="109">
        <f>'A2'!C82/'T1'!$E82*100</f>
        <v>0</v>
      </c>
      <c r="D82" s="109">
        <f>'A2'!D82/'T1'!$E82*100</f>
        <v>0</v>
      </c>
      <c r="E82" s="206">
        <f>'A2'!E82/'T1'!$E82*100</f>
        <v>2.7043741173207727</v>
      </c>
      <c r="F82" s="108">
        <f>'A2'!F82/'T1'!$E82*100</f>
        <v>0.92418950080395379</v>
      </c>
      <c r="G82" s="109">
        <f>'A2'!G82/'T1'!$E82*100</f>
        <v>5.0558739017697273E-2</v>
      </c>
      <c r="H82" s="109">
        <f>'A2'!H82/'T1'!$E82*100</f>
        <v>0.86463098224290724</v>
      </c>
      <c r="I82" s="207">
        <f>'A2'!I82/'T1'!$E82*100</f>
        <v>1.8393792220645582</v>
      </c>
      <c r="J82" s="108">
        <f>'A2'!J82/'T1'!$E82*100</f>
        <v>1.3101171568057186</v>
      </c>
      <c r="K82" s="109">
        <f>'A2'!K82/'T1'!$E82*100</f>
        <v>0</v>
      </c>
      <c r="L82" s="109">
        <f>'A2'!L82/'T1'!$E82*100</f>
        <v>2.1644588438926315</v>
      </c>
      <c r="M82" s="207">
        <f>'A2'!M82/'T1'!$E82*100</f>
        <v>3.4745760006983506</v>
      </c>
      <c r="N82" s="108">
        <f>'A2'!N82/'T1'!$E82*100</f>
        <v>0.78411426663627959</v>
      </c>
      <c r="O82" s="109">
        <f>'A2'!O82/'T1'!$E82*100</f>
        <v>6.7495826171105486E-2</v>
      </c>
      <c r="P82" s="109">
        <f>'A2'!P82/'T1'!$E82*100</f>
        <v>0.31638393147014637</v>
      </c>
      <c r="Q82" s="207">
        <f>'A2'!Q82/'T1'!$E82*100</f>
        <v>1.1679940242775313</v>
      </c>
      <c r="R82" s="108">
        <f>'A2'!R82/'T1'!$E82*100</f>
        <v>0.48914859296245572</v>
      </c>
      <c r="S82" s="109">
        <f>'A2'!S82/'T1'!$E82*100</f>
        <v>0.1016303069316925</v>
      </c>
      <c r="T82" s="109">
        <f>'A2'!T82/'T1'!$E82*100</f>
        <v>6.8793929642188154E-2</v>
      </c>
      <c r="U82" s="207">
        <f>'A2'!U82/'T1'!$E82*100</f>
        <v>0.65957282953633634</v>
      </c>
      <c r="V82" s="108">
        <f>'A2'!V82/'T1'!$E82*100</f>
        <v>0.21618031439152699</v>
      </c>
      <c r="W82" s="109">
        <f>'A2'!W82/'T1'!$E82*100</f>
        <v>1.7737568590304661E-2</v>
      </c>
      <c r="X82" s="109">
        <f>'A2'!X82/'T1'!$E82*100</f>
        <v>0.60680861230423533</v>
      </c>
      <c r="Y82" s="207">
        <f>'A2'!Y82/'T1'!$E82*100</f>
        <v>0.84072649528606713</v>
      </c>
      <c r="Z82" s="208">
        <f>'A2'!Z82/'T1'!$E82*100</f>
        <v>6.4281239489207067</v>
      </c>
      <c r="AA82" s="209">
        <f>'A2'!AA82/'T1'!$E82*100</f>
        <v>0.23742244071079996</v>
      </c>
      <c r="AB82" s="210">
        <f>'A2'!AB82/'T1'!$E82*100</f>
        <v>4.0210762995521092</v>
      </c>
      <c r="AC82" s="110">
        <f>'A2'!AC82/'T1'!$E82*100</f>
        <v>10.686622689183615</v>
      </c>
    </row>
    <row r="83" spans="1:29" s="3" customFormat="1" x14ac:dyDescent="0.25">
      <c r="A83" s="27">
        <f>'T1'!A83</f>
        <v>2005</v>
      </c>
      <c r="B83" s="108">
        <f>'A2'!B83/'T1'!$E83*100</f>
        <v>2.5031620665887697</v>
      </c>
      <c r="C83" s="109">
        <f>'A2'!C83/'T1'!$E83*100</f>
        <v>0</v>
      </c>
      <c r="D83" s="109">
        <f>'A2'!D83/'T1'!$E83*100</f>
        <v>0</v>
      </c>
      <c r="E83" s="206">
        <f>'A2'!E83/'T1'!$E83*100</f>
        <v>2.5031620665887697</v>
      </c>
      <c r="F83" s="108">
        <f>'A2'!F83/'T1'!$E83*100</f>
        <v>0.91763810482591612</v>
      </c>
      <c r="G83" s="109">
        <f>'A2'!G83/'T1'!$E83*100</f>
        <v>5.108267999344511E-2</v>
      </c>
      <c r="H83" s="109">
        <f>'A2'!H83/'T1'!$E83*100</f>
        <v>0.84880155042324468</v>
      </c>
      <c r="I83" s="207">
        <f>'A2'!I83/'T1'!$E83*100</f>
        <v>1.8175223352426062</v>
      </c>
      <c r="J83" s="108">
        <f>'A2'!J83/'T1'!$E83*100</f>
        <v>1.4219237191316301</v>
      </c>
      <c r="K83" s="109">
        <f>'A2'!K83/'T1'!$E83*100</f>
        <v>0</v>
      </c>
      <c r="L83" s="109">
        <f>'A2'!L83/'T1'!$E83*100</f>
        <v>2.3197146984993573</v>
      </c>
      <c r="M83" s="207">
        <f>'A2'!M83/'T1'!$E83*100</f>
        <v>3.7416384176309871</v>
      </c>
      <c r="N83" s="108">
        <f>'A2'!N83/'T1'!$E83*100</f>
        <v>0.91948600615255038</v>
      </c>
      <c r="O83" s="109">
        <f>'A2'!O83/'T1'!$E83*100</f>
        <v>8.6197341435477193E-2</v>
      </c>
      <c r="P83" s="109">
        <f>'A2'!P83/'T1'!$E83*100</f>
        <v>0.38482098636985884</v>
      </c>
      <c r="Q83" s="207">
        <f>'A2'!Q83/'T1'!$E83*100</f>
        <v>1.3905043339578866</v>
      </c>
      <c r="R83" s="108">
        <f>'A2'!R83/'T1'!$E83*100</f>
        <v>0.61370123750468686</v>
      </c>
      <c r="S83" s="109">
        <f>'A2'!S83/'T1'!$E83*100</f>
        <v>0.18496761444558549</v>
      </c>
      <c r="T83" s="109">
        <f>'A2'!T83/'T1'!$E83*100</f>
        <v>0.10099642894591085</v>
      </c>
      <c r="U83" s="207">
        <f>'A2'!U83/'T1'!$E83*100</f>
        <v>0.89966528089618325</v>
      </c>
      <c r="V83" s="108">
        <f>'A2'!V83/'T1'!$E83*100</f>
        <v>0.20638484571777566</v>
      </c>
      <c r="W83" s="109">
        <f>'A2'!W83/'T1'!$E83*100</f>
        <v>1.5422970410976133E-2</v>
      </c>
      <c r="X83" s="109">
        <f>'A2'!X83/'T1'!$E83*100</f>
        <v>0.62235141338727662</v>
      </c>
      <c r="Y83" s="207">
        <f>'A2'!Y83/'T1'!$E83*100</f>
        <v>0.84415922951602851</v>
      </c>
      <c r="Z83" s="208">
        <f>'A2'!Z83/'T1'!$E83*100</f>
        <v>6.5822959799213292</v>
      </c>
      <c r="AA83" s="209">
        <f>'A2'!AA83/'T1'!$E83*100</f>
        <v>0.3376706062854839</v>
      </c>
      <c r="AB83" s="210">
        <f>'A2'!AB83/'T1'!$E83*100</f>
        <v>4.2766850776256486</v>
      </c>
      <c r="AC83" s="110">
        <f>'A2'!AC83/'T1'!$E83*100</f>
        <v>11.196651663832464</v>
      </c>
    </row>
    <row r="84" spans="1:29" s="3" customFormat="1" x14ac:dyDescent="0.25">
      <c r="A84" s="27">
        <f>'T1'!A84</f>
        <v>2006</v>
      </c>
      <c r="B84" s="108">
        <f>'A2'!B84/'T1'!$E84*100</f>
        <v>2.5026703782660293</v>
      </c>
      <c r="C84" s="109">
        <f>'A2'!C84/'T1'!$E84*100</f>
        <v>0</v>
      </c>
      <c r="D84" s="109">
        <f>'A2'!D84/'T1'!$E84*100</f>
        <v>0</v>
      </c>
      <c r="E84" s="206">
        <f>'A2'!E84/'T1'!$E84*100</f>
        <v>2.5026703782660293</v>
      </c>
      <c r="F84" s="108">
        <f>'A2'!F84/'T1'!$E84*100</f>
        <v>0.84961537394165954</v>
      </c>
      <c r="G84" s="109">
        <f>'A2'!G84/'T1'!$E84*100</f>
        <v>7.2571203364539413E-2</v>
      </c>
      <c r="H84" s="109">
        <f>'A2'!H84/'T1'!$E84*100</f>
        <v>0.77722666041022626</v>
      </c>
      <c r="I84" s="207">
        <f>'A2'!I84/'T1'!$E84*100</f>
        <v>1.6994132377164251</v>
      </c>
      <c r="J84" s="108">
        <f>'A2'!J84/'T1'!$E84*100</f>
        <v>1.467210132863169</v>
      </c>
      <c r="K84" s="109">
        <f>'A2'!K84/'T1'!$E84*100</f>
        <v>0</v>
      </c>
      <c r="L84" s="109">
        <f>'A2'!L84/'T1'!$E84*100</f>
        <v>2.4037927529986223</v>
      </c>
      <c r="M84" s="207">
        <f>'A2'!M84/'T1'!$E84*100</f>
        <v>3.8710028858617913</v>
      </c>
      <c r="N84" s="108">
        <f>'A2'!N84/'T1'!$E84*100</f>
        <v>1.0093875638799685</v>
      </c>
      <c r="O84" s="109">
        <f>'A2'!O84/'T1'!$E84*100</f>
        <v>9.3454471572197051E-2</v>
      </c>
      <c r="P84" s="109">
        <f>'A2'!P84/'T1'!$E84*100</f>
        <v>0.43498116142692606</v>
      </c>
      <c r="Q84" s="207">
        <f>'A2'!Q84/'T1'!$E84*100</f>
        <v>1.5378231968790916</v>
      </c>
      <c r="R84" s="108">
        <f>'A2'!R84/'T1'!$E84*100</f>
        <v>0.63886960861986564</v>
      </c>
      <c r="S84" s="109">
        <f>'A2'!S84/'T1'!$E84*100</f>
        <v>0.19987830037961393</v>
      </c>
      <c r="T84" s="109">
        <f>'A2'!T84/'T1'!$E84*100</f>
        <v>0.13259864448999553</v>
      </c>
      <c r="U84" s="207">
        <f>'A2'!U84/'T1'!$E84*100</f>
        <v>0.97134655348947507</v>
      </c>
      <c r="V84" s="108">
        <f>'A2'!V84/'T1'!$E84*100</f>
        <v>0.1883712305320521</v>
      </c>
      <c r="W84" s="109">
        <f>'A2'!W84/'T1'!$E84*100</f>
        <v>1.8972741449857507E-2</v>
      </c>
      <c r="X84" s="109">
        <f>'A2'!X84/'T1'!$E84*100</f>
        <v>0.58945224183200984</v>
      </c>
      <c r="Y84" s="207">
        <f>'A2'!Y84/'T1'!$E84*100</f>
        <v>0.7967962138139193</v>
      </c>
      <c r="Z84" s="208">
        <f>'A2'!Z84/'T1'!$E84*100</f>
        <v>6.6561242881027436</v>
      </c>
      <c r="AA84" s="209">
        <f>'A2'!AA84/'T1'!$E84*100</f>
        <v>0.38487671676620788</v>
      </c>
      <c r="AB84" s="210">
        <f>'A2'!AB84/'T1'!$E84*100</f>
        <v>4.3380514611577805</v>
      </c>
      <c r="AC84" s="110">
        <f>'A2'!AC84/'T1'!$E84*100</f>
        <v>11.379052466026733</v>
      </c>
    </row>
    <row r="85" spans="1:29" s="3" customFormat="1" x14ac:dyDescent="0.25">
      <c r="A85" s="27">
        <f>'T1'!A85</f>
        <v>2007</v>
      </c>
      <c r="B85" s="108">
        <f>'A2'!B85/'T1'!$E85*100</f>
        <v>2.4286739185812976</v>
      </c>
      <c r="C85" s="109">
        <f>'A2'!C85/'T1'!$E85*100</f>
        <v>0</v>
      </c>
      <c r="D85" s="109">
        <f>'A2'!D85/'T1'!$E85*100</f>
        <v>0</v>
      </c>
      <c r="E85" s="206">
        <f>'A2'!E85/'T1'!$E85*100</f>
        <v>2.4286739185812976</v>
      </c>
      <c r="F85" s="108">
        <f>'A2'!F85/'T1'!$E85*100</f>
        <v>0.82945721616010881</v>
      </c>
      <c r="G85" s="109">
        <f>'A2'!G85/'T1'!$E85*100</f>
        <v>6.9150448849502E-2</v>
      </c>
      <c r="H85" s="109">
        <f>'A2'!H85/'T1'!$E85*100</f>
        <v>0.75787591708307167</v>
      </c>
      <c r="I85" s="207">
        <f>'A2'!I85/'T1'!$E85*100</f>
        <v>1.6564835820926826</v>
      </c>
      <c r="J85" s="108">
        <f>'A2'!J85/'T1'!$E85*100</f>
        <v>1.440184502906976</v>
      </c>
      <c r="K85" s="109">
        <f>'A2'!K85/'T1'!$E85*100</f>
        <v>0</v>
      </c>
      <c r="L85" s="109">
        <f>'A2'!L85/'T1'!$E85*100</f>
        <v>2.4991338946607158</v>
      </c>
      <c r="M85" s="207">
        <f>'A2'!M85/'T1'!$E85*100</f>
        <v>3.9393183975676913</v>
      </c>
      <c r="N85" s="108">
        <f>'A2'!N85/'T1'!$E85*100</f>
        <v>1.3109368678166913</v>
      </c>
      <c r="O85" s="109">
        <f>'A2'!O85/'T1'!$E85*100</f>
        <v>0.11991336020863749</v>
      </c>
      <c r="P85" s="109">
        <f>'A2'!P85/'T1'!$E85*100</f>
        <v>0.64392176022906811</v>
      </c>
      <c r="Q85" s="207">
        <f>'A2'!Q85/'T1'!$E85*100</f>
        <v>2.0747719882543967</v>
      </c>
      <c r="R85" s="108">
        <f>'A2'!R85/'T1'!$E85*100</f>
        <v>0.72691027158598343</v>
      </c>
      <c r="S85" s="109">
        <f>'A2'!S85/'T1'!$E85*100</f>
        <v>0.25569336965608019</v>
      </c>
      <c r="T85" s="109">
        <f>'A2'!T85/'T1'!$E85*100</f>
        <v>0.14604177469031654</v>
      </c>
      <c r="U85" s="207">
        <f>'A2'!U85/'T1'!$E85*100</f>
        <v>1.1286454159323802</v>
      </c>
      <c r="V85" s="108">
        <f>'A2'!V85/'T1'!$E85*100</f>
        <v>0.17286195707741125</v>
      </c>
      <c r="W85" s="109">
        <f>'A2'!W85/'T1'!$E85*100</f>
        <v>1.3683870941925873E-2</v>
      </c>
      <c r="X85" s="109">
        <f>'A2'!X85/'T1'!$E85*100</f>
        <v>0.60015980608534047</v>
      </c>
      <c r="Y85" s="207">
        <f>'A2'!Y85/'T1'!$E85*100</f>
        <v>0.78670563410467764</v>
      </c>
      <c r="Z85" s="208">
        <f>'A2'!Z85/'T1'!$E85*100</f>
        <v>6.9090247341284687</v>
      </c>
      <c r="AA85" s="209">
        <f>'A2'!AA85/'T1'!$E85*100</f>
        <v>0.45844104965614557</v>
      </c>
      <c r="AB85" s="210">
        <f>'A2'!AB85/'T1'!$E85*100</f>
        <v>4.6471331527485127</v>
      </c>
      <c r="AC85" s="110">
        <f>'A2'!AC85/'T1'!$E85*100</f>
        <v>12.014598936533128</v>
      </c>
    </row>
    <row r="86" spans="1:29" s="3" customFormat="1" x14ac:dyDescent="0.25">
      <c r="A86" s="27">
        <f>'T1'!A86</f>
        <v>2008</v>
      </c>
      <c r="B86" s="108">
        <f>'A2'!B86/'T1'!$E86*100</f>
        <v>2.4406019026985062</v>
      </c>
      <c r="C86" s="109">
        <f>'A2'!C86/'T1'!$E86*100</f>
        <v>0</v>
      </c>
      <c r="D86" s="109">
        <f>'A2'!D86/'T1'!$E86*100</f>
        <v>0</v>
      </c>
      <c r="E86" s="206">
        <f>'A2'!E86/'T1'!$E86*100</f>
        <v>2.4406019026985062</v>
      </c>
      <c r="F86" s="108">
        <f>'A2'!F86/'T1'!$E86*100</f>
        <v>0.86639046412516174</v>
      </c>
      <c r="G86" s="109">
        <f>'A2'!G86/'T1'!$E86*100</f>
        <v>7.4298581065171523E-2</v>
      </c>
      <c r="H86" s="109">
        <f>'A2'!H86/'T1'!$E86*100</f>
        <v>0.78548416136141852</v>
      </c>
      <c r="I86" s="207">
        <f>'A2'!I86/'T1'!$E86*100</f>
        <v>1.7261732065517517</v>
      </c>
      <c r="J86" s="108">
        <f>'A2'!J86/'T1'!$E86*100</f>
        <v>1.6391136353094675</v>
      </c>
      <c r="K86" s="109">
        <f>'A2'!K86/'T1'!$E86*100</f>
        <v>0</v>
      </c>
      <c r="L86" s="109">
        <f>'A2'!L86/'T1'!$E86*100</f>
        <v>2.9873069398718961</v>
      </c>
      <c r="M86" s="207">
        <f>'A2'!M86/'T1'!$E86*100</f>
        <v>4.6264205751813634</v>
      </c>
      <c r="N86" s="108">
        <f>'A2'!N86/'T1'!$E86*100</f>
        <v>1.1757841719071722</v>
      </c>
      <c r="O86" s="109">
        <f>'A2'!O86/'T1'!$E86*100</f>
        <v>0.11630080627352873</v>
      </c>
      <c r="P86" s="109">
        <f>'A2'!P86/'T1'!$E86*100</f>
        <v>0.41704832394976787</v>
      </c>
      <c r="Q86" s="207">
        <f>'A2'!Q86/'T1'!$E86*100</f>
        <v>1.7091333021304691</v>
      </c>
      <c r="R86" s="108">
        <f>'A2'!R86/'T1'!$E86*100</f>
        <v>0.58941693026645059</v>
      </c>
      <c r="S86" s="109">
        <f>'A2'!S86/'T1'!$E86*100</f>
        <v>0.18842748243962157</v>
      </c>
      <c r="T86" s="109">
        <f>'A2'!T86/'T1'!$E86*100</f>
        <v>0.14044532358433795</v>
      </c>
      <c r="U86" s="207">
        <f>'A2'!U86/'T1'!$E86*100</f>
        <v>0.91828973629041</v>
      </c>
      <c r="V86" s="108">
        <f>'A2'!V86/'T1'!$E86*100</f>
        <v>0.16992281440073137</v>
      </c>
      <c r="W86" s="109">
        <f>'A2'!W86/'T1'!$E86*100</f>
        <v>1.2459786001555432E-2</v>
      </c>
      <c r="X86" s="109">
        <f>'A2'!X86/'T1'!$E86*100</f>
        <v>0.63202533482708456</v>
      </c>
      <c r="Y86" s="207">
        <f>'A2'!Y86/'T1'!$E86*100</f>
        <v>0.81440793522937116</v>
      </c>
      <c r="Z86" s="208">
        <f>'A2'!Z86/'T1'!$E86*100</f>
        <v>6.8812299187074908</v>
      </c>
      <c r="AA86" s="209">
        <f>'A2'!AA86/'T1'!$E86*100</f>
        <v>0.39148665577987718</v>
      </c>
      <c r="AB86" s="210">
        <f>'A2'!AB86/'T1'!$E86*100</f>
        <v>4.9623100835945042</v>
      </c>
      <c r="AC86" s="110">
        <f>'A2'!AC86/'T1'!$E86*100</f>
        <v>12.235026658081873</v>
      </c>
    </row>
    <row r="87" spans="1:29" s="3" customFormat="1" x14ac:dyDescent="0.25">
      <c r="A87" s="27">
        <f>'T1'!A87</f>
        <v>2009</v>
      </c>
      <c r="B87" s="108">
        <f>'A2'!B87/'T1'!$E87*100</f>
        <v>2.7151203646630004</v>
      </c>
      <c r="C87" s="109">
        <f>'A2'!C87/'T1'!$E87*100</f>
        <v>0</v>
      </c>
      <c r="D87" s="109">
        <f>'A2'!D87/'T1'!$E87*100</f>
        <v>0</v>
      </c>
      <c r="E87" s="206">
        <f>'A2'!E87/'T1'!$E87*100</f>
        <v>2.7151203646630004</v>
      </c>
      <c r="F87" s="108">
        <f>'A2'!F87/'T1'!$E87*100</f>
        <v>0.83060164045173634</v>
      </c>
      <c r="G87" s="109">
        <f>'A2'!G87/'T1'!$E87*100</f>
        <v>7.0981831954043853E-2</v>
      </c>
      <c r="H87" s="109">
        <f>'A2'!H87/'T1'!$E87*100</f>
        <v>0.7415014285414594</v>
      </c>
      <c r="I87" s="207">
        <f>'A2'!I87/'T1'!$E87*100</f>
        <v>1.6430849009472397</v>
      </c>
      <c r="J87" s="108">
        <f>'A2'!J87/'T1'!$E87*100</f>
        <v>1.3477607614341993</v>
      </c>
      <c r="K87" s="109">
        <f>'A2'!K87/'T1'!$E87*100</f>
        <v>0</v>
      </c>
      <c r="L87" s="109">
        <f>'A2'!L87/'T1'!$E87*100</f>
        <v>2.4749757537224926</v>
      </c>
      <c r="M87" s="207">
        <f>'A2'!M87/'T1'!$E87*100</f>
        <v>3.8227365151566919</v>
      </c>
      <c r="N87" s="108">
        <f>'A2'!N87/'T1'!$E87*100</f>
        <v>1.1418695719083622</v>
      </c>
      <c r="O87" s="109">
        <f>'A2'!O87/'T1'!$E87*100</f>
        <v>0.10410497355282874</v>
      </c>
      <c r="P87" s="109">
        <f>'A2'!P87/'T1'!$E87*100</f>
        <v>0.68965467006656023</v>
      </c>
      <c r="Q87" s="207">
        <f>'A2'!Q87/'T1'!$E87*100</f>
        <v>1.9356292155277515</v>
      </c>
      <c r="R87" s="108">
        <f>'A2'!R87/'T1'!$E87*100</f>
        <v>0.355416868968844</v>
      </c>
      <c r="S87" s="109">
        <f>'A2'!S87/'T1'!$E87*100</f>
        <v>8.1165539356553462E-2</v>
      </c>
      <c r="T87" s="109">
        <f>'A2'!T87/'T1'!$E87*100</f>
        <v>8.0674124377469056E-2</v>
      </c>
      <c r="U87" s="207">
        <f>'A2'!U87/'T1'!$E87*100</f>
        <v>0.51725653270286653</v>
      </c>
      <c r="V87" s="108">
        <f>'A2'!V87/'T1'!$E87*100</f>
        <v>0.18087906617276539</v>
      </c>
      <c r="W87" s="109">
        <f>'A2'!W87/'T1'!$E87*100</f>
        <v>1.5251790961360725E-2</v>
      </c>
      <c r="X87" s="109">
        <f>'A2'!X87/'T1'!$E87*100</f>
        <v>0.70219358409635579</v>
      </c>
      <c r="Y87" s="207">
        <f>'A2'!Y87/'T1'!$E87*100</f>
        <v>0.89832444123048205</v>
      </c>
      <c r="Z87" s="208">
        <f>'A2'!Z87/'T1'!$E87*100</f>
        <v>6.5716482735989068</v>
      </c>
      <c r="AA87" s="209">
        <f>'A2'!AA87/'T1'!$E87*100</f>
        <v>0.27150413582478683</v>
      </c>
      <c r="AB87" s="210">
        <f>'A2'!AB87/'T1'!$E87*100</f>
        <v>4.6889995608043371</v>
      </c>
      <c r="AC87" s="110">
        <f>'A2'!AC87/'T1'!$E87*100</f>
        <v>11.532151970228032</v>
      </c>
    </row>
    <row r="88" spans="1:29" s="3" customFormat="1" x14ac:dyDescent="0.25">
      <c r="A88" s="27">
        <f>'T1'!A88</f>
        <v>2010</v>
      </c>
      <c r="B88" s="108">
        <f>'A2'!B88/'T1'!$E88*100</f>
        <v>2.9022750280665819</v>
      </c>
      <c r="C88" s="109">
        <f>'A2'!C88/'T1'!$E88*100</f>
        <v>0</v>
      </c>
      <c r="D88" s="109">
        <f>'A2'!D88/'T1'!$E88*100</f>
        <v>0</v>
      </c>
      <c r="E88" s="206">
        <f>'A2'!E88/'T1'!$E88*100</f>
        <v>2.9022750280665819</v>
      </c>
      <c r="F88" s="108">
        <f>'A2'!F88/'T1'!$E88*100</f>
        <v>0.87530325428981925</v>
      </c>
      <c r="G88" s="109">
        <f>'A2'!G88/'T1'!$E88*100</f>
        <v>6.5429862893819357E-2</v>
      </c>
      <c r="H88" s="109">
        <f>'A2'!H88/'T1'!$E88*100</f>
        <v>0.69900975575221491</v>
      </c>
      <c r="I88" s="207">
        <f>'A2'!I88/'T1'!$E88*100</f>
        <v>1.6397428729358534</v>
      </c>
      <c r="J88" s="108">
        <f>'A2'!J88/'T1'!$E88*100</f>
        <v>1.2482068191808537</v>
      </c>
      <c r="K88" s="109">
        <f>'A2'!K88/'T1'!$E88*100</f>
        <v>0.14663144431745104</v>
      </c>
      <c r="L88" s="109">
        <f>'A2'!L88/'T1'!$E88*100</f>
        <v>2.4587768780904873</v>
      </c>
      <c r="M88" s="207">
        <f>'A2'!M88/'T1'!$E88*100</f>
        <v>3.8536151415887918</v>
      </c>
      <c r="N88" s="108">
        <f>'A2'!N88/'T1'!$E88*100</f>
        <v>0.9287126579802587</v>
      </c>
      <c r="O88" s="109">
        <f>'A2'!O88/'T1'!$E88*100</f>
        <v>9.5942246631096656E-2</v>
      </c>
      <c r="P88" s="109">
        <f>'A2'!P88/'T1'!$E88*100</f>
        <v>0.55242742142113632</v>
      </c>
      <c r="Q88" s="207">
        <f>'A2'!Q88/'T1'!$E88*100</f>
        <v>1.5770823260324913</v>
      </c>
      <c r="R88" s="108">
        <f>'A2'!R88/'T1'!$E88*100</f>
        <v>0.2882713969674438</v>
      </c>
      <c r="S88" s="109">
        <f>'A2'!S88/'T1'!$E88*100</f>
        <v>4.7808354168125351E-2</v>
      </c>
      <c r="T88" s="109">
        <f>'A2'!T88/'T1'!$E88*100</f>
        <v>6.26593427012197E-2</v>
      </c>
      <c r="U88" s="207">
        <f>'A2'!U88/'T1'!$E88*100</f>
        <v>0.3987390938367889</v>
      </c>
      <c r="V88" s="108">
        <f>'A2'!V88/'T1'!$E88*100</f>
        <v>0.17029588158298092</v>
      </c>
      <c r="W88" s="109">
        <f>'A2'!W88/'T1'!$E88*100</f>
        <v>2.0481815222608675E-2</v>
      </c>
      <c r="X88" s="109">
        <f>'A2'!X88/'T1'!$E88*100</f>
        <v>0.6654099410181189</v>
      </c>
      <c r="Y88" s="207">
        <f>'A2'!Y88/'T1'!$E88*100</f>
        <v>0.85618763782370855</v>
      </c>
      <c r="Z88" s="208">
        <f>'A2'!Z88/'T1'!$E88*100</f>
        <v>6.4130650380679386</v>
      </c>
      <c r="AA88" s="209">
        <f>'A2'!AA88/'T1'!$E88*100</f>
        <v>0.37629372323310106</v>
      </c>
      <c r="AB88" s="210">
        <f>'A2'!AB88/'T1'!$E88*100</f>
        <v>4.4382833389831777</v>
      </c>
      <c r="AC88" s="110">
        <f>'A2'!AC88/'T1'!$E88*100</f>
        <v>11.227642100284218</v>
      </c>
    </row>
    <row r="89" spans="1:29" s="3" customFormat="1" x14ac:dyDescent="0.25">
      <c r="A89" s="27">
        <f>'T1'!A89</f>
        <v>2011</v>
      </c>
      <c r="B89" s="108">
        <f>'A2'!B89/'T1'!$E89*100</f>
        <v>2.8389509175329146</v>
      </c>
      <c r="C89" s="109">
        <f>'A2'!C89/'T1'!$E89*100</f>
        <v>0</v>
      </c>
      <c r="D89" s="109">
        <f>'A2'!D89/'T1'!$E89*100</f>
        <v>0</v>
      </c>
      <c r="E89" s="206">
        <f>'A2'!E89/'T1'!$E89*100</f>
        <v>2.8389509175329146</v>
      </c>
      <c r="F89" s="108">
        <f>'A2'!F89/'T1'!$E89*100</f>
        <v>0.90606039749663758</v>
      </c>
      <c r="G89" s="109">
        <f>'A2'!G89/'T1'!$E89*100</f>
        <v>6.8353639063592472E-2</v>
      </c>
      <c r="H89" s="109">
        <f>'A2'!H89/'T1'!$E89*100</f>
        <v>0.71836284464101541</v>
      </c>
      <c r="I89" s="207">
        <f>'A2'!I89/'T1'!$E89*100</f>
        <v>1.6927768812012456</v>
      </c>
      <c r="J89" s="108">
        <f>'A2'!J89/'T1'!$E89*100</f>
        <v>1.3047380443431935</v>
      </c>
      <c r="K89" s="109">
        <f>'A2'!K89/'T1'!$E89*100</f>
        <v>0.12148107832124819</v>
      </c>
      <c r="L89" s="109">
        <f>'A2'!L89/'T1'!$E89*100</f>
        <v>2.5986756697015387</v>
      </c>
      <c r="M89" s="207">
        <f>'A2'!M89/'T1'!$E89*100</f>
        <v>4.0248947923659806</v>
      </c>
      <c r="N89" s="108">
        <f>'A2'!N89/'T1'!$E89*100</f>
        <v>1.0353354653897326</v>
      </c>
      <c r="O89" s="109">
        <f>'A2'!O89/'T1'!$E89*100</f>
        <v>0.10167884921505202</v>
      </c>
      <c r="P89" s="109">
        <f>'A2'!P89/'T1'!$E89*100</f>
        <v>0.49961725252079209</v>
      </c>
      <c r="Q89" s="207">
        <f>'A2'!Q89/'T1'!$E89*100</f>
        <v>1.6366315671255767</v>
      </c>
      <c r="R89" s="108">
        <f>'A2'!R89/'T1'!$E89*100</f>
        <v>0.31582074206047395</v>
      </c>
      <c r="S89" s="109">
        <f>'A2'!S89/'T1'!$E89*100</f>
        <v>6.973226712211221E-2</v>
      </c>
      <c r="T89" s="109">
        <f>'A2'!T89/'T1'!$E89*100</f>
        <v>6.7470251627661321E-2</v>
      </c>
      <c r="U89" s="207">
        <f>'A2'!U89/'T1'!$E89*100</f>
        <v>0.45302326081024752</v>
      </c>
      <c r="V89" s="108">
        <f>'A2'!V89/'T1'!$E89*100</f>
        <v>0.1649867572923166</v>
      </c>
      <c r="W89" s="109">
        <f>'A2'!W89/'T1'!$E89*100</f>
        <v>2.7506737075118061E-2</v>
      </c>
      <c r="X89" s="109">
        <f>'A2'!X89/'T1'!$E89*100</f>
        <v>0.70197016571367499</v>
      </c>
      <c r="Y89" s="207">
        <f>'A2'!Y89/'T1'!$E89*100</f>
        <v>0.89446366008110956</v>
      </c>
      <c r="Z89" s="208">
        <f>'A2'!Z89/'T1'!$E89*100</f>
        <v>6.5658923241152687</v>
      </c>
      <c r="AA89" s="209">
        <f>'A2'!AA89/'T1'!$E89*100</f>
        <v>0.38875257079712289</v>
      </c>
      <c r="AB89" s="210">
        <f>'A2'!AB89/'T1'!$E89*100</f>
        <v>4.5860961842046821</v>
      </c>
      <c r="AC89" s="110">
        <f>'A2'!AC89/'T1'!$E89*100</f>
        <v>11.540741079117074</v>
      </c>
    </row>
    <row r="90" spans="1:29" s="3" customFormat="1" x14ac:dyDescent="0.25">
      <c r="A90" s="27">
        <f>'T1'!A90</f>
        <v>2012</v>
      </c>
      <c r="B90" s="108">
        <f>'A2'!B90/'T1'!$E90*100</f>
        <v>2.8116855826703038</v>
      </c>
      <c r="C90" s="109">
        <f>'A2'!C90/'T1'!$E90*100</f>
        <v>0</v>
      </c>
      <c r="D90" s="109">
        <f>'A2'!D90/'T1'!$E90*100</f>
        <v>0</v>
      </c>
      <c r="E90" s="206">
        <f>'A2'!E90/'T1'!$E90*100</f>
        <v>2.8116855826703038</v>
      </c>
      <c r="F90" s="108">
        <f>'A2'!F90/'T1'!$E90*100</f>
        <v>0.86967463931959554</v>
      </c>
      <c r="G90" s="109">
        <f>'A2'!G90/'T1'!$E90*100</f>
        <v>6.499242445983297E-2</v>
      </c>
      <c r="H90" s="109">
        <f>'A2'!H90/'T1'!$E90*100</f>
        <v>0.68793368568697466</v>
      </c>
      <c r="I90" s="207">
        <f>'A2'!I90/'T1'!$E90*100</f>
        <v>1.6226007494664032</v>
      </c>
      <c r="J90" s="108">
        <f>'A2'!J90/'T1'!$E90*100</f>
        <v>1.2632723700476369</v>
      </c>
      <c r="K90" s="109">
        <f>'A2'!K90/'T1'!$E90*100</f>
        <v>0.11390328994709464</v>
      </c>
      <c r="L90" s="109">
        <f>'A2'!L90/'T1'!$E90*100</f>
        <v>2.4033970789149555</v>
      </c>
      <c r="M90" s="207">
        <f>'A2'!M90/'T1'!$E90*100</f>
        <v>3.7805727389096875</v>
      </c>
      <c r="N90" s="108">
        <f>'A2'!N90/'T1'!$E90*100</f>
        <v>0.93310522780048821</v>
      </c>
      <c r="O90" s="109">
        <f>'A2'!O90/'T1'!$E90*100</f>
        <v>9.733991067239843E-2</v>
      </c>
      <c r="P90" s="109">
        <f>'A2'!P90/'T1'!$E90*100</f>
        <v>0.38701082871055792</v>
      </c>
      <c r="Q90" s="207">
        <f>'A2'!Q90/'T1'!$E90*100</f>
        <v>1.4174559671834448</v>
      </c>
      <c r="R90" s="108">
        <f>'A2'!R90/'T1'!$E90*100</f>
        <v>0.33604057631417089</v>
      </c>
      <c r="S90" s="109">
        <f>'A2'!S90/'T1'!$E90*100</f>
        <v>8.5204190719439313E-2</v>
      </c>
      <c r="T90" s="109">
        <f>'A2'!T90/'T1'!$E90*100</f>
        <v>7.7071484810665211E-2</v>
      </c>
      <c r="U90" s="207">
        <f>'A2'!U90/'T1'!$E90*100</f>
        <v>0.49831625184427542</v>
      </c>
      <c r="V90" s="108">
        <f>'A2'!V90/'T1'!$E90*100</f>
        <v>0.1470680822599123</v>
      </c>
      <c r="W90" s="109">
        <f>'A2'!W90/'T1'!$E90*100</f>
        <v>2.5945257726547915E-2</v>
      </c>
      <c r="X90" s="109">
        <f>'A2'!X90/'T1'!$E90*100</f>
        <v>0.63049487157133655</v>
      </c>
      <c r="Y90" s="207">
        <f>'A2'!Y90/'T1'!$E90*100</f>
        <v>0.80350821155779661</v>
      </c>
      <c r="Z90" s="208">
        <f>'A2'!Z90/'T1'!$E90*100</f>
        <v>6.3608464784121095</v>
      </c>
      <c r="AA90" s="209">
        <f>'A2'!AA90/'T1'!$E90*100</f>
        <v>0.38738507352531332</v>
      </c>
      <c r="AB90" s="210">
        <f>'A2'!AB90/'T1'!$E90*100</f>
        <v>4.1859079496944904</v>
      </c>
      <c r="AC90" s="110">
        <f>'A2'!AC90/'T1'!$E90*100</f>
        <v>10.934139501631913</v>
      </c>
    </row>
    <row r="91" spans="1:29" s="3" customFormat="1" x14ac:dyDescent="0.25">
      <c r="A91" s="27">
        <f>'T1'!A91</f>
        <v>2013</v>
      </c>
      <c r="B91" s="108">
        <f>'A2'!B91/'T1'!$E91*100</f>
        <v>2.7544536808703715</v>
      </c>
      <c r="C91" s="109">
        <f>'A2'!C91/'T1'!$E91*100</f>
        <v>0</v>
      </c>
      <c r="D91" s="109">
        <f>'A2'!D91/'T1'!$E91*100</f>
        <v>0</v>
      </c>
      <c r="E91" s="206">
        <f>'A2'!E91/'T1'!$E91*100</f>
        <v>2.7544536808703715</v>
      </c>
      <c r="F91" s="108">
        <f>'A2'!F91/'T1'!$E91*100</f>
        <v>0.86240268997009195</v>
      </c>
      <c r="G91" s="109">
        <f>'A2'!G91/'T1'!$E91*100</f>
        <v>6.4116047593727216E-2</v>
      </c>
      <c r="H91" s="109">
        <f>'A2'!H91/'T1'!$E91*100</f>
        <v>0.66626477858917399</v>
      </c>
      <c r="I91" s="207">
        <f>'A2'!I91/'T1'!$E91*100</f>
        <v>1.5927835161529931</v>
      </c>
      <c r="J91" s="108">
        <f>'A2'!J91/'T1'!$E91*100</f>
        <v>1.3649284897642899</v>
      </c>
      <c r="K91" s="109">
        <f>'A2'!K91/'T1'!$E91*100</f>
        <v>9.2932772945254039E-2</v>
      </c>
      <c r="L91" s="109">
        <f>'A2'!L91/'T1'!$E91*100</f>
        <v>2.5650626208553922</v>
      </c>
      <c r="M91" s="207">
        <f>'A2'!M91/'T1'!$E91*100</f>
        <v>4.0229238835649364</v>
      </c>
      <c r="N91" s="108">
        <f>'A2'!N91/'T1'!$E91*100</f>
        <v>0.98567634071255039</v>
      </c>
      <c r="O91" s="109">
        <f>'A2'!O91/'T1'!$E91*100</f>
        <v>0.10204085474265173</v>
      </c>
      <c r="P91" s="109">
        <f>'A2'!P91/'T1'!$E91*100</f>
        <v>0.41633392317088813</v>
      </c>
      <c r="Q91" s="207">
        <f>'A2'!Q91/'T1'!$E91*100</f>
        <v>1.5040511186260903</v>
      </c>
      <c r="R91" s="108">
        <f>'A2'!R91/'T1'!$E91*100</f>
        <v>0.379289357648397</v>
      </c>
      <c r="S91" s="109">
        <f>'A2'!S91/'T1'!$E91*100</f>
        <v>0.10435595182737363</v>
      </c>
      <c r="T91" s="109">
        <f>'A2'!T91/'T1'!$E91*100</f>
        <v>8.777229390401188E-2</v>
      </c>
      <c r="U91" s="207">
        <f>'A2'!U91/'T1'!$E91*100</f>
        <v>0.57141760337978253</v>
      </c>
      <c r="V91" s="108">
        <f>'A2'!V91/'T1'!$E91*100</f>
        <v>0.13735893903496621</v>
      </c>
      <c r="W91" s="109">
        <f>'A2'!W91/'T1'!$E91*100</f>
        <v>2.6521554448102686E-2</v>
      </c>
      <c r="X91" s="109">
        <f>'A2'!X91/'T1'!$E91*100</f>
        <v>0.58768040818603595</v>
      </c>
      <c r="Y91" s="207">
        <f>'A2'!Y91/'T1'!$E91*100</f>
        <v>0.75156090166910483</v>
      </c>
      <c r="Z91" s="208">
        <f>'A2'!Z91/'T1'!$E91*100</f>
        <v>6.4841094980006693</v>
      </c>
      <c r="AA91" s="209">
        <f>'A2'!AA91/'T1'!$E91*100</f>
        <v>0.3899671815571093</v>
      </c>
      <c r="AB91" s="210">
        <f>'A2'!AB91/'T1'!$E91*100</f>
        <v>4.3231140247055029</v>
      </c>
      <c r="AC91" s="110">
        <f>'A2'!AC91/'T1'!$E91*100</f>
        <v>11.197190704263281</v>
      </c>
    </row>
    <row r="92" spans="1:29" s="3" customFormat="1" x14ac:dyDescent="0.25">
      <c r="A92" s="27">
        <f>'T1'!A92</f>
        <v>2014</v>
      </c>
      <c r="B92" s="108">
        <f>'A2'!B92/'T1'!$E92*100</f>
        <v>2.7790840873643416</v>
      </c>
      <c r="C92" s="109">
        <f>'A2'!C92/'T1'!$E92*100</f>
        <v>0</v>
      </c>
      <c r="D92" s="109">
        <f>'A2'!D92/'T1'!$E92*100</f>
        <v>0</v>
      </c>
      <c r="E92" s="206">
        <f>'A2'!E92/'T1'!$E92*100</f>
        <v>2.7790840873643416</v>
      </c>
      <c r="F92" s="108">
        <f>'A2'!F92/'T1'!$E92*100</f>
        <v>0.86552509981651982</v>
      </c>
      <c r="G92" s="109">
        <f>'A2'!G92/'T1'!$E92*100</f>
        <v>6.7368605403080942E-2</v>
      </c>
      <c r="H92" s="109">
        <f>'A2'!H92/'T1'!$E92*100</f>
        <v>0.69261735822212633</v>
      </c>
      <c r="I92" s="207">
        <f>'A2'!I92/'T1'!$E92*100</f>
        <v>1.6255110634417271</v>
      </c>
      <c r="J92" s="108">
        <f>'A2'!J92/'T1'!$E92*100</f>
        <v>1.3425053147341759</v>
      </c>
      <c r="K92" s="109">
        <f>'A2'!K92/'T1'!$E92*100</f>
        <v>7.1221880294984302E-2</v>
      </c>
      <c r="L92" s="109">
        <f>'A2'!L92/'T1'!$E92*100</f>
        <v>2.4280442446936599</v>
      </c>
      <c r="M92" s="207">
        <f>'A2'!M92/'T1'!$E92*100</f>
        <v>3.8417714397228195</v>
      </c>
      <c r="N92" s="108">
        <f>'A2'!N92/'T1'!$E92*100</f>
        <v>0.92840451009750002</v>
      </c>
      <c r="O92" s="109">
        <f>'A2'!O92/'T1'!$E92*100</f>
        <v>9.9570679862812705E-2</v>
      </c>
      <c r="P92" s="109">
        <f>'A2'!P92/'T1'!$E92*100</f>
        <v>0.40450962336984769</v>
      </c>
      <c r="Q92" s="207">
        <f>'A2'!Q92/'T1'!$E92*100</f>
        <v>1.4324848133301604</v>
      </c>
      <c r="R92" s="108">
        <f>'A2'!R92/'T1'!$E92*100</f>
        <v>0.45842517827957474</v>
      </c>
      <c r="S92" s="109">
        <f>'A2'!S92/'T1'!$E92*100</f>
        <v>0.14209895782470336</v>
      </c>
      <c r="T92" s="109">
        <f>'A2'!T92/'T1'!$E92*100</f>
        <v>0.10893899062272853</v>
      </c>
      <c r="U92" s="207">
        <f>'A2'!U92/'T1'!$E92*100</f>
        <v>0.70946312672700673</v>
      </c>
      <c r="V92" s="108">
        <f>'A2'!V92/'T1'!$E92*100</f>
        <v>0.13043657980583526</v>
      </c>
      <c r="W92" s="109">
        <f>'A2'!W92/'T1'!$E92*100</f>
        <v>2.4265838431806293E-2</v>
      </c>
      <c r="X92" s="109">
        <f>'A2'!X92/'T1'!$E92*100</f>
        <v>0.58847712816436293</v>
      </c>
      <c r="Y92" s="207">
        <f>'A2'!Y92/'T1'!$E92*100</f>
        <v>0.74317954640200445</v>
      </c>
      <c r="Z92" s="208">
        <f>'A2'!Z92/'T1'!$E92*100</f>
        <v>6.5043807700979475</v>
      </c>
      <c r="AA92" s="209">
        <f>'A2'!AA92/'T1'!$E92*100</f>
        <v>0.40452596181738754</v>
      </c>
      <c r="AB92" s="210">
        <f>'A2'!AB92/'T1'!$E92*100</f>
        <v>4.2225873450727249</v>
      </c>
      <c r="AC92" s="110">
        <f>'A2'!AC92/'T1'!$E92*100</f>
        <v>11.13149407698806</v>
      </c>
    </row>
    <row r="93" spans="1:29" s="120" customFormat="1" x14ac:dyDescent="0.25">
      <c r="A93" s="27">
        <f>'T1'!A93</f>
        <v>2015</v>
      </c>
      <c r="B93" s="108">
        <f>'A2'!B93/'T1'!$E93*100</f>
        <v>2.8238641767106243</v>
      </c>
      <c r="C93" s="109">
        <f>'A2'!C93/'T1'!$E93*100</f>
        <v>0</v>
      </c>
      <c r="D93" s="109">
        <f>'A2'!D93/'T1'!$E93*100</f>
        <v>0</v>
      </c>
      <c r="E93" s="206">
        <f>'A2'!E93/'T1'!$E93*100</f>
        <v>2.8238641767106243</v>
      </c>
      <c r="F93" s="108">
        <f>'A2'!F93/'T1'!$E93*100</f>
        <v>0.85440912881582998</v>
      </c>
      <c r="G93" s="109">
        <f>'A2'!G93/'T1'!$E93*100</f>
        <v>6.6870576675861562E-2</v>
      </c>
      <c r="H93" s="109">
        <f>'A2'!H93/'T1'!$E93*100</f>
        <v>0.69262786838412826</v>
      </c>
      <c r="I93" s="207">
        <f>'A2'!I93/'T1'!$E93*100</f>
        <v>1.6139075738758195</v>
      </c>
      <c r="J93" s="108">
        <f>'A2'!J93/'T1'!$E93*100</f>
        <v>1.4243664768536497</v>
      </c>
      <c r="K93" s="109">
        <f>'A2'!K93/'T1'!$E93*100</f>
        <v>9.1446250783513289E-2</v>
      </c>
      <c r="L93" s="109">
        <f>'A2'!L93/'T1'!$E93*100</f>
        <v>2.6260224098139848</v>
      </c>
      <c r="M93" s="207">
        <f>'A2'!M93/'T1'!$E93*100</f>
        <v>4.1418351374511477</v>
      </c>
      <c r="N93" s="108">
        <f>'A2'!N93/'T1'!$E93*100</f>
        <v>0.93506822667029732</v>
      </c>
      <c r="O93" s="109">
        <f>'A2'!O93/'T1'!$E93*100</f>
        <v>8.992368680913472E-2</v>
      </c>
      <c r="P93" s="109">
        <f>'A2'!P93/'T1'!$E93*100</f>
        <v>0.31573966212194904</v>
      </c>
      <c r="Q93" s="207">
        <f>'A2'!Q93/'T1'!$E93*100</f>
        <v>1.3407315756013811</v>
      </c>
      <c r="R93" s="108">
        <f>'A2'!R93/'T1'!$E93*100</f>
        <v>0.49744500269543557</v>
      </c>
      <c r="S93" s="109">
        <f>'A2'!S93/'T1'!$E93*100</f>
        <v>0.1640382217231148</v>
      </c>
      <c r="T93" s="109">
        <f>'A2'!T93/'T1'!$E93*100</f>
        <v>0.12111845904569486</v>
      </c>
      <c r="U93" s="207">
        <f>'A2'!U93/'T1'!$E93*100</f>
        <v>0.78260168346424519</v>
      </c>
      <c r="V93" s="108">
        <f>'A2'!V93/'T1'!$E93*100</f>
        <v>0.1267889276236121</v>
      </c>
      <c r="W93" s="109">
        <f>'A2'!W93/'T1'!$E93*100</f>
        <v>2.1135351959953596E-2</v>
      </c>
      <c r="X93" s="109">
        <f>'A2'!X93/'T1'!$E93*100</f>
        <v>0.57410639377062833</v>
      </c>
      <c r="Y93" s="207">
        <f>'A2'!Y93/'T1'!$E93*100</f>
        <v>0.72203067335419413</v>
      </c>
      <c r="Z93" s="208">
        <f>'A2'!Z93/'T1'!$E93*100</f>
        <v>6.6619419393694477</v>
      </c>
      <c r="AA93" s="209">
        <f>'A2'!AA93/'T1'!$E93*100</f>
        <v>0.43341408795157788</v>
      </c>
      <c r="AB93" s="210">
        <f>'A2'!AB93/'T1'!$E93*100</f>
        <v>4.3296147931363844</v>
      </c>
      <c r="AC93" s="110">
        <f>'A2'!AC93/'T1'!$E93*100</f>
        <v>11.424970820457412</v>
      </c>
    </row>
    <row r="94" spans="1:29" s="94" customFormat="1" x14ac:dyDescent="0.25">
      <c r="A94" s="27">
        <f>'T1'!A94</f>
        <v>2016</v>
      </c>
      <c r="B94" s="108">
        <f>'A2'!B94/'T1'!$E94*100</f>
        <v>2.9567685875403589</v>
      </c>
      <c r="C94" s="109">
        <f>'A2'!C94/'T1'!$E94*100</f>
        <v>0</v>
      </c>
      <c r="D94" s="109">
        <f>'A2'!D94/'T1'!$E94*100</f>
        <v>0</v>
      </c>
      <c r="E94" s="206">
        <f>'A2'!E94/'T1'!$E94*100</f>
        <v>2.9567685875403589</v>
      </c>
      <c r="F94" s="108">
        <f>'A2'!F94/'T1'!$E94*100</f>
        <v>0.84790662743429546</v>
      </c>
      <c r="G94" s="109">
        <f>'A2'!G94/'T1'!$E94*100</f>
        <v>6.6774584676430285E-2</v>
      </c>
      <c r="H94" s="109">
        <f>'A2'!H94/'T1'!$E94*100</f>
        <v>0.70617172955411067</v>
      </c>
      <c r="I94" s="207">
        <f>'A2'!I94/'T1'!$E94*100</f>
        <v>1.6208529416648365</v>
      </c>
      <c r="J94" s="108">
        <f>'A2'!J94/'T1'!$E94*100</f>
        <v>1.399631495809978</v>
      </c>
      <c r="K94" s="109">
        <f>'A2'!K94/'T1'!$E94*100</f>
        <v>8.4493311618842715E-2</v>
      </c>
      <c r="L94" s="109">
        <f>'A2'!L94/'T1'!$E94*100</f>
        <v>2.5849328691481448</v>
      </c>
      <c r="M94" s="207">
        <f>'A2'!M94/'T1'!$E94*100</f>
        <v>4.0690576765769659</v>
      </c>
      <c r="N94" s="108">
        <f>'A2'!N94/'T1'!$E94*100</f>
        <v>0.82788712078654814</v>
      </c>
      <c r="O94" s="109">
        <f>'A2'!O94/'T1'!$E94*100</f>
        <v>9.0436598852603051E-2</v>
      </c>
      <c r="P94" s="109">
        <f>'A2'!P94/'T1'!$E94*100</f>
        <v>0.26891071923062887</v>
      </c>
      <c r="Q94" s="207">
        <f>'A2'!Q94/'T1'!$E94*100</f>
        <v>1.1872344388697802</v>
      </c>
      <c r="R94" s="108">
        <f>'A2'!R94/'T1'!$E94*100</f>
        <v>0.50177034990222102</v>
      </c>
      <c r="S94" s="109">
        <f>'A2'!S94/'T1'!$E94*100</f>
        <v>0.1602387060014514</v>
      </c>
      <c r="T94" s="109">
        <f>'A2'!T94/'T1'!$E94*100</f>
        <v>0.12571274878965646</v>
      </c>
      <c r="U94" s="207">
        <f>'A2'!U94/'T1'!$E94*100</f>
        <v>0.78772180469332886</v>
      </c>
      <c r="V94" s="108">
        <f>'A2'!V94/'T1'!$E94*100</f>
        <v>0.1193612037659946</v>
      </c>
      <c r="W94" s="109">
        <f>'A2'!W94/'T1'!$E94*100</f>
        <v>2.2710698400582582E-2</v>
      </c>
      <c r="X94" s="109">
        <f>'A2'!X94/'T1'!$E94*100</f>
        <v>0.60639486087185479</v>
      </c>
      <c r="Y94" s="207">
        <f>'A2'!Y94/'T1'!$E94*100</f>
        <v>0.74846676303843196</v>
      </c>
      <c r="Z94" s="208">
        <f>'A2'!Z94/'T1'!$E94*100</f>
        <v>6.6533253852393965</v>
      </c>
      <c r="AA94" s="209">
        <f>'A2'!AA94/'T1'!$E94*100</f>
        <v>0.42465389954991001</v>
      </c>
      <c r="AB94" s="210">
        <f>'A2'!AB94/'T1'!$E94*100</f>
        <v>4.2921229275943951</v>
      </c>
      <c r="AC94" s="110">
        <f>'A2'!AC94/'T1'!$E94*100</f>
        <v>11.370102212383701</v>
      </c>
    </row>
    <row r="95" spans="1:29" s="94" customFormat="1" ht="15.75" thickBot="1" x14ac:dyDescent="0.3">
      <c r="A95" s="134">
        <f>'T1'!A95</f>
        <v>2017</v>
      </c>
      <c r="B95" s="205">
        <f>'A2'!B95/'T1'!$E95*100</f>
        <v>2.9991252023973534</v>
      </c>
      <c r="C95" s="139">
        <f>'A2'!C95/'T1'!$E95*100</f>
        <v>0</v>
      </c>
      <c r="D95" s="139">
        <f>'A2'!D95/'T1'!$E95*100</f>
        <v>0</v>
      </c>
      <c r="E95" s="211">
        <f>'A2'!E95/'T1'!$E95*100</f>
        <v>2.9991252023973534</v>
      </c>
      <c r="F95" s="205">
        <f>'A2'!F95/'T1'!$E95*100</f>
        <v>0.81874462760534383</v>
      </c>
      <c r="G95" s="139">
        <f>'A2'!G95/'T1'!$E95*100</f>
        <v>6.6287476837419534E-2</v>
      </c>
      <c r="H95" s="139">
        <f>'A2'!H95/'T1'!$E95*100</f>
        <v>0.6799039492876483</v>
      </c>
      <c r="I95" s="212">
        <f>'A2'!I95/'T1'!$E95*100</f>
        <v>1.5649360537304116</v>
      </c>
      <c r="J95" s="205">
        <f>'A2'!J95/'T1'!$E95*100</f>
        <v>1.3699940265892008</v>
      </c>
      <c r="K95" s="139">
        <f>'A2'!K95/'T1'!$E95*100</f>
        <v>7.8562673417613194E-2</v>
      </c>
      <c r="L95" s="139">
        <f>'A2'!L95/'T1'!$E95*100</f>
        <v>2.4346240990382788</v>
      </c>
      <c r="M95" s="212">
        <f>'A2'!M95/'T1'!$E95*100</f>
        <v>3.8831807990450926</v>
      </c>
      <c r="N95" s="205">
        <f>'A2'!N95/'T1'!$E95*100</f>
        <v>0.80384784994726766</v>
      </c>
      <c r="O95" s="139">
        <f>'A2'!O95/'T1'!$E95*100</f>
        <v>8.7998485634503271E-2</v>
      </c>
      <c r="P95" s="139">
        <f>'A2'!P95/'T1'!$E95*100</f>
        <v>0.25385493095575029</v>
      </c>
      <c r="Q95" s="212">
        <f>'A2'!Q95/'T1'!$E95*100</f>
        <v>1.1457012665375212</v>
      </c>
      <c r="R95" s="205">
        <f>'A2'!R95/'T1'!$E95*100</f>
        <v>0.42707504497011828</v>
      </c>
      <c r="S95" s="139">
        <f>'A2'!S95/'T1'!$E95*100</f>
        <v>0.11423390258106854</v>
      </c>
      <c r="T95" s="139">
        <f>'A2'!T95/'T1'!$E95*100</f>
        <v>0.11783903451688921</v>
      </c>
      <c r="U95" s="212">
        <f>'A2'!U95/'T1'!$E95*100</f>
        <v>0.6591479820680759</v>
      </c>
      <c r="V95" s="205">
        <f>'A2'!V95/'T1'!$E95*100</f>
        <v>0.12090168545198086</v>
      </c>
      <c r="W95" s="139">
        <f>'A2'!W95/'T1'!$E95*100</f>
        <v>2.8655736334057675E-2</v>
      </c>
      <c r="X95" s="139">
        <f>'A2'!X95/'T1'!$E95*100</f>
        <v>0.5461271597194528</v>
      </c>
      <c r="Y95" s="212">
        <f>'A2'!Y95/'T1'!$E95*100</f>
        <v>0.6956845815054914</v>
      </c>
      <c r="Z95" s="213">
        <f>'A2'!Z95/'T1'!$E95*100</f>
        <v>6.5396884369612645</v>
      </c>
      <c r="AA95" s="214">
        <f>'A2'!AA95/'T1'!$E95*100</f>
        <v>0.37573827480466221</v>
      </c>
      <c r="AB95" s="215">
        <f>'A2'!AB95/'T1'!$E95*100</f>
        <v>4.0323491735180195</v>
      </c>
      <c r="AC95" s="130">
        <f>'A2'!AC95/'T1'!$E95*100</f>
        <v>10.947775885283949</v>
      </c>
    </row>
    <row r="96" spans="1:29" s="94" customFormat="1" x14ac:dyDescent="0.25">
      <c r="A96" s="87" t="s">
        <v>284</v>
      </c>
      <c r="B96" s="108"/>
      <c r="C96" s="108"/>
      <c r="D96" s="108"/>
      <c r="E96" s="108"/>
      <c r="F96" s="108"/>
      <c r="G96" s="108"/>
      <c r="H96" s="108"/>
      <c r="I96" s="108"/>
      <c r="J96" s="108"/>
      <c r="K96" s="108"/>
      <c r="L96" s="108"/>
      <c r="M96" s="108"/>
      <c r="N96" s="108"/>
      <c r="O96" s="108"/>
      <c r="P96" s="108"/>
      <c r="Q96" s="108"/>
      <c r="R96" s="108"/>
      <c r="S96" s="108"/>
      <c r="T96" s="108"/>
      <c r="U96" s="108"/>
      <c r="V96" s="108"/>
      <c r="W96" s="108"/>
      <c r="X96" s="108"/>
      <c r="Y96" s="108"/>
      <c r="Z96" s="218"/>
      <c r="AA96" s="218"/>
      <c r="AB96" s="218"/>
      <c r="AC96" s="218"/>
    </row>
    <row r="97" spans="1:29" s="94" customFormat="1" x14ac:dyDescent="0.25">
      <c r="A97" s="2" t="s">
        <v>285</v>
      </c>
      <c r="B97" s="85" t="s">
        <v>286</v>
      </c>
      <c r="C97" s="108"/>
      <c r="D97" s="108"/>
      <c r="E97" s="108"/>
      <c r="F97" s="108"/>
      <c r="G97" s="108"/>
      <c r="H97" s="108"/>
      <c r="I97" s="108"/>
      <c r="J97" s="108"/>
      <c r="K97" s="108"/>
      <c r="L97" s="108"/>
      <c r="M97" s="108"/>
      <c r="N97" s="108"/>
      <c r="O97" s="108"/>
      <c r="P97" s="108"/>
      <c r="Q97" s="108"/>
      <c r="R97" s="108"/>
      <c r="S97" s="108"/>
      <c r="T97" s="108"/>
      <c r="U97" s="108"/>
      <c r="V97" s="108"/>
      <c r="W97" s="108"/>
      <c r="X97" s="108"/>
      <c r="Y97" s="108"/>
      <c r="Z97" s="218"/>
      <c r="AA97" s="218"/>
      <c r="AB97" s="218"/>
      <c r="AC97" s="218"/>
    </row>
    <row r="98" spans="1:29" ht="15" customHeight="1" x14ac:dyDescent="0.25">
      <c r="A98" s="85"/>
      <c r="B98" s="3"/>
      <c r="C98" s="3"/>
      <c r="D98" s="3"/>
      <c r="E98" s="3"/>
      <c r="F98" s="3"/>
      <c r="G98" s="3"/>
      <c r="H98" s="3"/>
      <c r="I98" s="3"/>
      <c r="J98" s="3"/>
      <c r="K98" s="3"/>
      <c r="L98" s="101"/>
      <c r="M98" s="3"/>
      <c r="N98" s="3"/>
      <c r="O98" s="3"/>
      <c r="P98" s="3"/>
      <c r="Q98" s="3"/>
      <c r="R98" s="3"/>
      <c r="S98" s="3"/>
      <c r="T98" s="3"/>
      <c r="U98" s="3"/>
      <c r="V98" s="101"/>
      <c r="W98" s="101"/>
      <c r="X98" s="101"/>
      <c r="Y98" s="3"/>
      <c r="Z98" s="3"/>
    </row>
    <row r="99" spans="1:29" s="3" customFormat="1" x14ac:dyDescent="0.25"/>
    <row r="100" spans="1:29" s="3" customFormat="1" x14ac:dyDescent="0.25">
      <c r="A100" s="85"/>
    </row>
    <row r="101" spans="1:29" s="3" customFormat="1" x14ac:dyDescent="0.25"/>
    <row r="102" spans="1:29" s="3" customFormat="1" x14ac:dyDescent="0.25"/>
    <row r="103" spans="1:29" s="3" customFormat="1" x14ac:dyDescent="0.25"/>
    <row r="104" spans="1:29" s="3" customFormat="1" x14ac:dyDescent="0.25"/>
    <row r="105" spans="1:29" s="3" customFormat="1" x14ac:dyDescent="0.25"/>
    <row r="106" spans="1:29" s="3" customFormat="1" hidden="1" x14ac:dyDescent="0.25">
      <c r="A106" s="106" t="str">
        <f>'T1'!A108</f>
        <v>2017f</v>
      </c>
      <c r="B106" s="111" t="e">
        <f>'T3'!B108/'T1'!$E108*100</f>
        <v>#REF!</v>
      </c>
      <c r="C106" s="112" t="e">
        <f>'T3'!C108/'T1'!$E108*100</f>
        <v>#REF!</v>
      </c>
      <c r="D106" s="112" t="e">
        <f>'T3'!D108/'T1'!$E108*100</f>
        <v>#REF!</v>
      </c>
      <c r="E106" s="112" t="e">
        <f>'T3'!E108/'T1'!$E108*100</f>
        <v>#REF!</v>
      </c>
      <c r="F106" s="112" t="e">
        <f>'T3'!F108/'T1'!$E108*100</f>
        <v>#REF!</v>
      </c>
      <c r="G106" s="112" t="e">
        <f>'T3'!G108/'T1'!$E108*100</f>
        <v>#REF!</v>
      </c>
      <c r="H106" s="113" t="e">
        <f>SUM(B106:G106)</f>
        <v>#REF!</v>
      </c>
    </row>
    <row r="107" spans="1:29" s="3" customFormat="1" hidden="1" x14ac:dyDescent="0.25">
      <c r="A107" s="106" t="str">
        <f>'T1'!A109</f>
        <v>2018f</v>
      </c>
      <c r="B107" s="111" t="e">
        <f>'T3'!B109/'T1'!$E109*100</f>
        <v>#REF!</v>
      </c>
      <c r="C107" s="112" t="e">
        <f>'T3'!C109/'T1'!$E109*100</f>
        <v>#REF!</v>
      </c>
      <c r="D107" s="112" t="e">
        <f>'T3'!D109/'T1'!$E109*100</f>
        <v>#REF!</v>
      </c>
      <c r="E107" s="112" t="e">
        <f>'T3'!E109/'T1'!$E109*100</f>
        <v>#REF!</v>
      </c>
      <c r="F107" s="112" t="e">
        <f>'T3'!F109/'T1'!$E109*100</f>
        <v>#REF!</v>
      </c>
      <c r="G107" s="112" t="e">
        <f>'T3'!G109/'T1'!$E109*100</f>
        <v>#REF!</v>
      </c>
      <c r="H107" s="113" t="e">
        <f>SUM(B107:G107)</f>
        <v>#REF!</v>
      </c>
    </row>
    <row r="108" spans="1:29" s="91" customFormat="1" hidden="1" x14ac:dyDescent="0.25">
      <c r="A108" s="106" t="str">
        <f>'T1'!A110</f>
        <v>2019f</v>
      </c>
      <c r="B108" s="111" t="e">
        <f>'T3'!B110/'T1'!$E110*100</f>
        <v>#REF!</v>
      </c>
      <c r="C108" s="112" t="e">
        <f>'T3'!C110/'T1'!$E110*100</f>
        <v>#REF!</v>
      </c>
      <c r="D108" s="112" t="e">
        <f>'T3'!D110/'T1'!$E110*100</f>
        <v>#REF!</v>
      </c>
      <c r="E108" s="112" t="e">
        <f>'T3'!E110/'T1'!$E110*100</f>
        <v>#REF!</v>
      </c>
      <c r="F108" s="112" t="e">
        <f>'T3'!F110/'T1'!$E110*100</f>
        <v>#REF!</v>
      </c>
      <c r="G108" s="112" t="e">
        <f>'T3'!G110/'T1'!$E110*100</f>
        <v>#REF!</v>
      </c>
      <c r="H108" s="113" t="e">
        <f>SUM(B108:G108)</f>
        <v>#REF!</v>
      </c>
    </row>
    <row r="109" spans="1:29" s="91" customFormat="1" ht="15.75" hidden="1" thickBot="1" x14ac:dyDescent="0.3">
      <c r="A109" s="107">
        <f>'T1'!A111</f>
        <v>0</v>
      </c>
      <c r="B109" s="114" t="e">
        <f>'T3'!B111/'T1'!$E111*100</f>
        <v>#DIV/0!</v>
      </c>
      <c r="C109" s="115" t="e">
        <f>'T3'!C111/'T1'!$E111*100</f>
        <v>#DIV/0!</v>
      </c>
      <c r="D109" s="115" t="e">
        <f>'T3'!D111/'T1'!$E111*100</f>
        <v>#DIV/0!</v>
      </c>
      <c r="E109" s="115" t="e">
        <f>'T3'!E111/'T1'!$E111*100</f>
        <v>#DIV/0!</v>
      </c>
      <c r="F109" s="115" t="e">
        <f>'T3'!F111/'T1'!$E111*100</f>
        <v>#DIV/0!</v>
      </c>
      <c r="G109" s="115" t="e">
        <f>'T3'!G111/'T1'!$E111*100</f>
        <v>#DIV/0!</v>
      </c>
      <c r="H109" s="116" t="e">
        <f>SUM(B109:G109)</f>
        <v>#DIV/0!</v>
      </c>
    </row>
    <row r="110" spans="1:29" s="3" customFormat="1" x14ac:dyDescent="0.25"/>
    <row r="111" spans="1:29" s="3" customFormat="1" x14ac:dyDescent="0.25"/>
    <row r="112" spans="1:29" s="3" customFormat="1" x14ac:dyDescent="0.25"/>
    <row r="113" s="3" customFormat="1" x14ac:dyDescent="0.25"/>
    <row r="114" s="3" customFormat="1" x14ac:dyDescent="0.25"/>
    <row r="115" s="3" customFormat="1" x14ac:dyDescent="0.25"/>
    <row r="116" s="3" customFormat="1" x14ac:dyDescent="0.25"/>
    <row r="117" s="3" customFormat="1" x14ac:dyDescent="0.25"/>
    <row r="118" s="3" customFormat="1" x14ac:dyDescent="0.25"/>
    <row r="119" s="3" customFormat="1" x14ac:dyDescent="0.25"/>
    <row r="120" s="3" customFormat="1" x14ac:dyDescent="0.25"/>
    <row r="121" s="3" customFormat="1" x14ac:dyDescent="0.25"/>
    <row r="122" s="3" customFormat="1" x14ac:dyDescent="0.25"/>
    <row r="123" s="3" customFormat="1" x14ac:dyDescent="0.25"/>
    <row r="124" s="3" customFormat="1" x14ac:dyDescent="0.25"/>
    <row r="125" s="3" customFormat="1" x14ac:dyDescent="0.25"/>
    <row r="126" s="3" customFormat="1" x14ac:dyDescent="0.25"/>
    <row r="127" s="3" customFormat="1" x14ac:dyDescent="0.25"/>
    <row r="128" s="3" customFormat="1" x14ac:dyDescent="0.25"/>
    <row r="129" s="3" customFormat="1" x14ac:dyDescent="0.25"/>
    <row r="130" s="3" customFormat="1" x14ac:dyDescent="0.25"/>
    <row r="131" s="3" customFormat="1" x14ac:dyDescent="0.25"/>
    <row r="132" s="3" customFormat="1" x14ac:dyDescent="0.25"/>
    <row r="133" s="3" customFormat="1" x14ac:dyDescent="0.25"/>
    <row r="134" s="3" customFormat="1" x14ac:dyDescent="0.25"/>
    <row r="135" s="3" customFormat="1" x14ac:dyDescent="0.25"/>
    <row r="136" s="3" customFormat="1" x14ac:dyDescent="0.25"/>
    <row r="137" s="3" customFormat="1" x14ac:dyDescent="0.25"/>
    <row r="138" s="3" customFormat="1" x14ac:dyDescent="0.25"/>
    <row r="139" s="3" customFormat="1" x14ac:dyDescent="0.25"/>
    <row r="140" s="3" customFormat="1" x14ac:dyDescent="0.25"/>
    <row r="141" s="3" customFormat="1" x14ac:dyDescent="0.25"/>
    <row r="142" s="3" customFormat="1" x14ac:dyDescent="0.25"/>
    <row r="143" s="3" customFormat="1" x14ac:dyDescent="0.25"/>
    <row r="144" s="3" customFormat="1" x14ac:dyDescent="0.25"/>
    <row r="145" s="3" customFormat="1" x14ac:dyDescent="0.25"/>
    <row r="146" s="3" customFormat="1" x14ac:dyDescent="0.25"/>
    <row r="147" s="3" customFormat="1" x14ac:dyDescent="0.25"/>
    <row r="148" s="3" customFormat="1" x14ac:dyDescent="0.25"/>
    <row r="149" s="3" customFormat="1" x14ac:dyDescent="0.25"/>
    <row r="150" s="3" customFormat="1" x14ac:dyDescent="0.25"/>
    <row r="151" s="3" customFormat="1" x14ac:dyDescent="0.25"/>
    <row r="152" s="3" customFormat="1" x14ac:dyDescent="0.25"/>
    <row r="153" s="3" customFormat="1" x14ac:dyDescent="0.25"/>
    <row r="154" s="3" customFormat="1" x14ac:dyDescent="0.25"/>
    <row r="155" s="3" customFormat="1" x14ac:dyDescent="0.25"/>
    <row r="156" s="3" customFormat="1" x14ac:dyDescent="0.25"/>
    <row r="157" s="3" customFormat="1" x14ac:dyDescent="0.25"/>
    <row r="158" s="3" customFormat="1" x14ac:dyDescent="0.25"/>
    <row r="159" s="3" customFormat="1" x14ac:dyDescent="0.25"/>
    <row r="160" s="3" customFormat="1" x14ac:dyDescent="0.25"/>
    <row r="161" s="3" customFormat="1" x14ac:dyDescent="0.25"/>
    <row r="162" s="3" customFormat="1" x14ac:dyDescent="0.25"/>
    <row r="163" s="3" customFormat="1" x14ac:dyDescent="0.25"/>
    <row r="164" s="3" customFormat="1" x14ac:dyDescent="0.25"/>
    <row r="165" s="3" customFormat="1" x14ac:dyDescent="0.25"/>
    <row r="166" s="3" customFormat="1" x14ac:dyDescent="0.25"/>
    <row r="167" s="3" customFormat="1" x14ac:dyDescent="0.25"/>
    <row r="168" s="3" customFormat="1" x14ac:dyDescent="0.25"/>
    <row r="169" s="3" customFormat="1" x14ac:dyDescent="0.25"/>
    <row r="170" s="3" customFormat="1" x14ac:dyDescent="0.25"/>
    <row r="171" s="3" customFormat="1" x14ac:dyDescent="0.25"/>
    <row r="172" s="3" customFormat="1" x14ac:dyDescent="0.25"/>
    <row r="173" s="3" customFormat="1" x14ac:dyDescent="0.25"/>
    <row r="174" s="3" customFormat="1" x14ac:dyDescent="0.25"/>
    <row r="175" s="3" customFormat="1" x14ac:dyDescent="0.25"/>
    <row r="176" s="3" customFormat="1" x14ac:dyDescent="0.25"/>
    <row r="177" s="3" customFormat="1" x14ac:dyDescent="0.25"/>
  </sheetData>
  <pageMargins left="0.7" right="0.7" top="0.75" bottom="0.75" header="0.3" footer="0.3"/>
  <pageSetup orientation="portrait"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2"/>
  <sheetViews>
    <sheetView showGridLines="0" workbookViewId="0">
      <pane xSplit="1" ySplit="4" topLeftCell="B5" activePane="bottomRight" state="frozen"/>
      <selection pane="topRight" activeCell="B1" sqref="B1"/>
      <selection pane="bottomLeft" activeCell="A5" sqref="A5"/>
      <selection pane="bottomRight"/>
    </sheetView>
  </sheetViews>
  <sheetFormatPr defaultColWidth="9.140625" defaultRowHeight="11.25" x14ac:dyDescent="0.2"/>
  <cols>
    <col min="1" max="1" width="20.5703125" style="234" customWidth="1"/>
    <col min="2" max="2" width="64.42578125" style="234" customWidth="1"/>
    <col min="3" max="4" width="60.7109375" style="234" customWidth="1"/>
    <col min="5" max="16384" width="9.140625" style="234"/>
  </cols>
  <sheetData>
    <row r="1" spans="1:4" ht="15.75" x14ac:dyDescent="0.25">
      <c r="A1" s="427" t="s">
        <v>251</v>
      </c>
    </row>
    <row r="2" spans="1:4" x14ac:dyDescent="0.2">
      <c r="B2" s="85"/>
    </row>
    <row r="4" spans="1:4" x14ac:dyDescent="0.2">
      <c r="A4" s="263" t="s">
        <v>136</v>
      </c>
      <c r="B4" s="264" t="s">
        <v>53</v>
      </c>
      <c r="C4" s="264" t="s">
        <v>150</v>
      </c>
      <c r="D4" s="265" t="s">
        <v>54</v>
      </c>
    </row>
    <row r="5" spans="1:4" x14ac:dyDescent="0.2">
      <c r="A5" s="269" t="s">
        <v>55</v>
      </c>
      <c r="B5" s="319" t="s">
        <v>56</v>
      </c>
      <c r="C5" s="319"/>
      <c r="D5" s="271"/>
    </row>
    <row r="6" spans="1:4" x14ac:dyDescent="0.2">
      <c r="A6" s="266"/>
      <c r="B6" s="322" t="s">
        <v>208</v>
      </c>
      <c r="C6" s="267"/>
      <c r="D6" s="268"/>
    </row>
    <row r="7" spans="1:4" x14ac:dyDescent="0.2">
      <c r="A7" s="269" t="s">
        <v>57</v>
      </c>
      <c r="B7" s="270" t="s">
        <v>188</v>
      </c>
      <c r="C7" s="270" t="s">
        <v>95</v>
      </c>
      <c r="D7" s="271" t="s">
        <v>62</v>
      </c>
    </row>
    <row r="8" spans="1:4" x14ac:dyDescent="0.2">
      <c r="A8" s="266"/>
      <c r="B8" s="280" t="s">
        <v>93</v>
      </c>
      <c r="C8" s="267"/>
      <c r="D8" s="272" t="s">
        <v>105</v>
      </c>
    </row>
    <row r="9" spans="1:4" x14ac:dyDescent="0.2">
      <c r="A9" s="269" t="s">
        <v>58</v>
      </c>
      <c r="B9" s="270" t="s">
        <v>109</v>
      </c>
      <c r="C9" s="273" t="s">
        <v>114</v>
      </c>
      <c r="D9" s="271" t="s">
        <v>154</v>
      </c>
    </row>
    <row r="10" spans="1:4" x14ac:dyDescent="0.2">
      <c r="A10" s="269"/>
      <c r="B10" s="279" t="s">
        <v>108</v>
      </c>
      <c r="C10" s="468" t="s">
        <v>164</v>
      </c>
      <c r="D10" s="466" t="s">
        <v>162</v>
      </c>
    </row>
    <row r="11" spans="1:4" x14ac:dyDescent="0.2">
      <c r="A11" s="266"/>
      <c r="B11" s="280" t="s">
        <v>90</v>
      </c>
      <c r="C11" s="469"/>
      <c r="D11" s="467"/>
    </row>
    <row r="12" spans="1:4" x14ac:dyDescent="0.2">
      <c r="A12" s="269" t="s">
        <v>59</v>
      </c>
      <c r="B12" s="274" t="s">
        <v>185</v>
      </c>
      <c r="C12" s="271" t="s">
        <v>125</v>
      </c>
      <c r="D12" s="271" t="s">
        <v>101</v>
      </c>
    </row>
    <row r="13" spans="1:4" x14ac:dyDescent="0.2">
      <c r="A13" s="269"/>
      <c r="B13" s="274" t="s">
        <v>184</v>
      </c>
      <c r="C13" s="271" t="s">
        <v>111</v>
      </c>
      <c r="D13" s="271" t="s">
        <v>100</v>
      </c>
    </row>
    <row r="14" spans="1:4" x14ac:dyDescent="0.2">
      <c r="A14" s="269"/>
      <c r="B14" s="274" t="s">
        <v>67</v>
      </c>
      <c r="C14" s="271"/>
      <c r="D14" s="271"/>
    </row>
    <row r="15" spans="1:4" x14ac:dyDescent="0.2">
      <c r="A15" s="269"/>
      <c r="B15" s="274" t="s">
        <v>189</v>
      </c>
      <c r="C15" s="271"/>
      <c r="D15" s="271"/>
    </row>
    <row r="16" spans="1:4" x14ac:dyDescent="0.2">
      <c r="A16" s="269"/>
      <c r="B16" s="274" t="s">
        <v>68</v>
      </c>
      <c r="C16" s="271"/>
      <c r="D16" s="271"/>
    </row>
    <row r="17" spans="1:4" x14ac:dyDescent="0.2">
      <c r="A17" s="269"/>
      <c r="B17" s="270" t="s">
        <v>99</v>
      </c>
      <c r="C17" s="270"/>
      <c r="D17" s="274" t="s">
        <v>104</v>
      </c>
    </row>
    <row r="18" spans="1:4" x14ac:dyDescent="0.2">
      <c r="A18" s="269"/>
      <c r="B18" s="270" t="s">
        <v>207</v>
      </c>
      <c r="C18" s="271" t="s">
        <v>112</v>
      </c>
      <c r="D18" s="271" t="s">
        <v>102</v>
      </c>
    </row>
    <row r="19" spans="1:4" x14ac:dyDescent="0.2">
      <c r="A19" s="269"/>
      <c r="B19" s="270" t="s">
        <v>64</v>
      </c>
      <c r="C19" s="271" t="s">
        <v>113</v>
      </c>
      <c r="D19" s="271" t="s">
        <v>103</v>
      </c>
    </row>
    <row r="20" spans="1:4" x14ac:dyDescent="0.2">
      <c r="A20" s="269"/>
      <c r="B20" s="270" t="s">
        <v>66</v>
      </c>
      <c r="C20" s="271"/>
      <c r="D20" s="271" t="s">
        <v>107</v>
      </c>
    </row>
    <row r="21" spans="1:4" x14ac:dyDescent="0.2">
      <c r="A21" s="269"/>
      <c r="B21" s="274" t="s">
        <v>187</v>
      </c>
      <c r="C21" s="271"/>
      <c r="D21" s="271"/>
    </row>
    <row r="22" spans="1:4" x14ac:dyDescent="0.2">
      <c r="A22" s="266"/>
      <c r="B22" s="267" t="s">
        <v>148</v>
      </c>
      <c r="C22" s="267"/>
      <c r="D22" s="268"/>
    </row>
    <row r="23" spans="1:4" x14ac:dyDescent="0.2">
      <c r="A23" s="269" t="s">
        <v>60</v>
      </c>
      <c r="B23" s="270" t="s">
        <v>65</v>
      </c>
      <c r="C23" s="270"/>
      <c r="D23" s="271"/>
    </row>
    <row r="24" spans="1:4" x14ac:dyDescent="0.2">
      <c r="A24" s="269"/>
      <c r="B24" s="270" t="s">
        <v>63</v>
      </c>
      <c r="C24" s="270" t="s">
        <v>119</v>
      </c>
      <c r="D24" s="270" t="s">
        <v>110</v>
      </c>
    </row>
    <row r="25" spans="1:4" x14ac:dyDescent="0.2">
      <c r="A25" s="269"/>
      <c r="B25" s="270" t="s">
        <v>70</v>
      </c>
      <c r="C25" s="270" t="s">
        <v>120</v>
      </c>
      <c r="D25" s="271" t="s">
        <v>123</v>
      </c>
    </row>
    <row r="26" spans="1:4" x14ac:dyDescent="0.2">
      <c r="A26" s="269"/>
      <c r="B26" s="270"/>
      <c r="C26" s="270"/>
      <c r="D26" s="270" t="s">
        <v>124</v>
      </c>
    </row>
    <row r="27" spans="1:4" x14ac:dyDescent="0.2">
      <c r="A27" s="269"/>
      <c r="B27" s="270"/>
      <c r="C27" s="270"/>
      <c r="D27" s="271" t="s">
        <v>121</v>
      </c>
    </row>
    <row r="28" spans="1:4" x14ac:dyDescent="0.2">
      <c r="A28" s="266"/>
      <c r="B28" s="267"/>
      <c r="C28" s="267"/>
      <c r="D28" s="268" t="s">
        <v>122</v>
      </c>
    </row>
    <row r="29" spans="1:4" x14ac:dyDescent="0.2">
      <c r="A29" s="269" t="s">
        <v>61</v>
      </c>
      <c r="B29" s="270" t="s">
        <v>69</v>
      </c>
      <c r="C29" s="271" t="s">
        <v>98</v>
      </c>
      <c r="D29" s="271" t="s">
        <v>97</v>
      </c>
    </row>
    <row r="30" spans="1:4" x14ac:dyDescent="0.2">
      <c r="A30" s="269"/>
      <c r="B30" s="270" t="s">
        <v>74</v>
      </c>
      <c r="C30" s="270"/>
      <c r="D30" s="271" t="s">
        <v>75</v>
      </c>
    </row>
    <row r="31" spans="1:4" x14ac:dyDescent="0.2">
      <c r="A31" s="269"/>
      <c r="B31" s="323" t="s">
        <v>91</v>
      </c>
      <c r="C31" s="275" t="s">
        <v>264</v>
      </c>
      <c r="D31" s="291" t="s">
        <v>106</v>
      </c>
    </row>
    <row r="32" spans="1:4" x14ac:dyDescent="0.2">
      <c r="A32" s="269"/>
      <c r="B32" s="270" t="s">
        <v>86</v>
      </c>
      <c r="C32" s="270"/>
      <c r="D32" s="292"/>
    </row>
    <row r="33" spans="1:4" x14ac:dyDescent="0.2">
      <c r="A33" s="269"/>
      <c r="B33" s="270" t="s">
        <v>79</v>
      </c>
      <c r="C33" s="270"/>
      <c r="D33" s="271"/>
    </row>
    <row r="34" spans="1:4" x14ac:dyDescent="0.2">
      <c r="A34" s="269"/>
      <c r="B34" s="270" t="s">
        <v>76</v>
      </c>
      <c r="C34" s="270"/>
      <c r="D34" s="271"/>
    </row>
    <row r="35" spans="1:4" x14ac:dyDescent="0.2">
      <c r="A35" s="269"/>
      <c r="B35" s="270" t="s">
        <v>186</v>
      </c>
      <c r="C35" s="270"/>
      <c r="D35" s="271" t="s">
        <v>117</v>
      </c>
    </row>
    <row r="36" spans="1:4" x14ac:dyDescent="0.2">
      <c r="A36" s="269"/>
      <c r="B36" s="270" t="s">
        <v>73</v>
      </c>
      <c r="C36" s="270"/>
      <c r="D36" s="271" t="s">
        <v>165</v>
      </c>
    </row>
    <row r="37" spans="1:4" x14ac:dyDescent="0.2">
      <c r="A37" s="269"/>
      <c r="B37" s="270" t="s">
        <v>71</v>
      </c>
      <c r="C37" s="270"/>
      <c r="D37" s="271" t="s">
        <v>118</v>
      </c>
    </row>
    <row r="38" spans="1:4" x14ac:dyDescent="0.2">
      <c r="A38" s="269"/>
      <c r="B38" s="270" t="s">
        <v>72</v>
      </c>
      <c r="C38" s="270"/>
      <c r="D38" s="271" t="s">
        <v>131</v>
      </c>
    </row>
    <row r="39" spans="1:4" x14ac:dyDescent="0.2">
      <c r="A39" s="269"/>
      <c r="B39" s="270" t="s">
        <v>85</v>
      </c>
      <c r="C39" s="270" t="s">
        <v>115</v>
      </c>
      <c r="D39" s="271"/>
    </row>
    <row r="40" spans="1:4" x14ac:dyDescent="0.2">
      <c r="A40" s="269"/>
      <c r="B40" s="270" t="s">
        <v>96</v>
      </c>
      <c r="C40" s="270"/>
      <c r="D40" s="271"/>
    </row>
    <row r="41" spans="1:4" x14ac:dyDescent="0.2">
      <c r="A41" s="269"/>
      <c r="B41" s="270" t="s">
        <v>84</v>
      </c>
      <c r="C41" s="270"/>
      <c r="D41" s="271"/>
    </row>
    <row r="42" spans="1:4" x14ac:dyDescent="0.2">
      <c r="A42" s="269"/>
      <c r="B42" s="270"/>
      <c r="C42" s="270"/>
      <c r="D42" s="271" t="s">
        <v>133</v>
      </c>
    </row>
    <row r="43" spans="1:4" x14ac:dyDescent="0.2">
      <c r="A43" s="269"/>
      <c r="B43" s="270"/>
      <c r="C43" s="270"/>
      <c r="D43" s="271" t="s">
        <v>132</v>
      </c>
    </row>
    <row r="44" spans="1:4" x14ac:dyDescent="0.2">
      <c r="A44" s="269"/>
      <c r="B44" s="270" t="s">
        <v>77</v>
      </c>
      <c r="C44" s="270"/>
      <c r="D44" s="271" t="s">
        <v>116</v>
      </c>
    </row>
    <row r="45" spans="1:4" x14ac:dyDescent="0.2">
      <c r="A45" s="269"/>
      <c r="B45" s="270" t="s">
        <v>78</v>
      </c>
      <c r="C45" s="275" t="s">
        <v>155</v>
      </c>
      <c r="D45" s="275" t="s">
        <v>156</v>
      </c>
    </row>
    <row r="46" spans="1:4" x14ac:dyDescent="0.2">
      <c r="A46" s="269"/>
      <c r="B46" s="270"/>
      <c r="C46" s="270"/>
      <c r="D46" s="271" t="s">
        <v>130</v>
      </c>
    </row>
    <row r="47" spans="1:4" x14ac:dyDescent="0.2">
      <c r="A47" s="269"/>
      <c r="B47" s="270" t="s">
        <v>80</v>
      </c>
      <c r="C47" s="270"/>
      <c r="D47" s="271" t="s">
        <v>129</v>
      </c>
    </row>
    <row r="48" spans="1:4" x14ac:dyDescent="0.2">
      <c r="A48" s="269"/>
      <c r="B48" s="270" t="s">
        <v>266</v>
      </c>
      <c r="C48" s="270"/>
      <c r="D48" s="271"/>
    </row>
    <row r="49" spans="1:8" x14ac:dyDescent="0.2">
      <c r="A49" s="269"/>
      <c r="B49" s="270" t="s">
        <v>81</v>
      </c>
      <c r="C49" s="270"/>
      <c r="D49" s="271" t="s">
        <v>128</v>
      </c>
    </row>
    <row r="50" spans="1:8" x14ac:dyDescent="0.2">
      <c r="A50" s="269"/>
      <c r="B50" s="270" t="s">
        <v>82</v>
      </c>
      <c r="C50" s="270"/>
      <c r="D50" s="271" t="s">
        <v>126</v>
      </c>
    </row>
    <row r="51" spans="1:8" x14ac:dyDescent="0.2">
      <c r="A51" s="269"/>
      <c r="B51" s="270" t="s">
        <v>83</v>
      </c>
      <c r="C51" s="270"/>
      <c r="D51" s="271" t="s">
        <v>127</v>
      </c>
    </row>
    <row r="52" spans="1:8" x14ac:dyDescent="0.2">
      <c r="A52" s="269"/>
      <c r="B52" s="279" t="s">
        <v>92</v>
      </c>
      <c r="C52" s="270"/>
      <c r="D52" s="271"/>
    </row>
    <row r="53" spans="1:8" x14ac:dyDescent="0.2">
      <c r="A53" s="269"/>
      <c r="B53" s="270" t="s">
        <v>87</v>
      </c>
      <c r="C53" s="270"/>
      <c r="D53" s="271" t="s">
        <v>134</v>
      </c>
    </row>
    <row r="54" spans="1:8" x14ac:dyDescent="0.2">
      <c r="A54" s="269"/>
      <c r="B54" s="270" t="s">
        <v>89</v>
      </c>
      <c r="C54" s="270"/>
      <c r="D54" s="271"/>
    </row>
    <row r="55" spans="1:8" x14ac:dyDescent="0.2">
      <c r="A55" s="269"/>
      <c r="B55" s="270" t="s">
        <v>88</v>
      </c>
      <c r="C55" s="270"/>
      <c r="D55" s="271"/>
    </row>
    <row r="56" spans="1:8" s="235" customFormat="1" x14ac:dyDescent="0.2">
      <c r="A56" s="270"/>
      <c r="B56" s="270" t="s">
        <v>94</v>
      </c>
      <c r="C56" s="270"/>
      <c r="D56" s="270"/>
    </row>
    <row r="57" spans="1:8" x14ac:dyDescent="0.2">
      <c r="A57" s="470"/>
      <c r="B57" s="314"/>
      <c r="C57" s="314"/>
      <c r="D57" s="471" t="s">
        <v>183</v>
      </c>
    </row>
    <row r="58" spans="1:8" x14ac:dyDescent="0.2">
      <c r="A58" s="470"/>
      <c r="B58" s="270"/>
      <c r="C58" s="270"/>
      <c r="D58" s="471"/>
    </row>
    <row r="59" spans="1:8" x14ac:dyDescent="0.2">
      <c r="A59" s="267"/>
      <c r="B59" s="267"/>
      <c r="C59" s="267"/>
      <c r="D59" s="267"/>
    </row>
    <row r="60" spans="1:8" ht="22.5" x14ac:dyDescent="0.2">
      <c r="A60" s="325" t="s">
        <v>262</v>
      </c>
      <c r="B60" s="324" t="s">
        <v>192</v>
      </c>
      <c r="D60" s="85"/>
      <c r="E60" s="85"/>
      <c r="F60" s="85"/>
      <c r="G60" s="85"/>
      <c r="H60" s="85"/>
    </row>
    <row r="61" spans="1:8" x14ac:dyDescent="0.2">
      <c r="A61" s="319"/>
      <c r="B61" s="319" t="s">
        <v>193</v>
      </c>
      <c r="D61" s="85"/>
      <c r="E61" s="85"/>
      <c r="F61" s="85"/>
      <c r="G61" s="85"/>
      <c r="H61" s="85"/>
    </row>
    <row r="62" spans="1:8" x14ac:dyDescent="0.2">
      <c r="A62" s="319"/>
      <c r="B62" s="319" t="s">
        <v>209</v>
      </c>
      <c r="D62" s="85"/>
      <c r="E62" s="85"/>
      <c r="F62" s="85"/>
      <c r="G62" s="85"/>
      <c r="H62" s="85"/>
    </row>
    <row r="63" spans="1:8" x14ac:dyDescent="0.2">
      <c r="A63" s="267"/>
      <c r="B63" s="267" t="s">
        <v>194</v>
      </c>
      <c r="D63" s="85"/>
      <c r="E63" s="85"/>
      <c r="F63" s="85"/>
      <c r="G63" s="85"/>
      <c r="H63" s="85"/>
    </row>
    <row r="64" spans="1:8" x14ac:dyDescent="0.2">
      <c r="D64" s="85"/>
      <c r="E64" s="85"/>
      <c r="F64" s="85"/>
      <c r="G64" s="85"/>
      <c r="H64" s="85"/>
    </row>
    <row r="65" spans="1:8" x14ac:dyDescent="0.2">
      <c r="D65" s="85"/>
      <c r="E65" s="85"/>
      <c r="F65" s="85"/>
      <c r="G65" s="85"/>
      <c r="H65" s="85"/>
    </row>
    <row r="66" spans="1:8" x14ac:dyDescent="0.2">
      <c r="D66" s="85"/>
      <c r="E66" s="85"/>
      <c r="F66" s="85"/>
      <c r="G66" s="85"/>
      <c r="H66" s="85"/>
    </row>
    <row r="67" spans="1:8" x14ac:dyDescent="0.2">
      <c r="B67" s="278" t="s">
        <v>147</v>
      </c>
    </row>
    <row r="68" spans="1:8" x14ac:dyDescent="0.2">
      <c r="B68" s="293" t="s">
        <v>263</v>
      </c>
    </row>
    <row r="69" spans="1:8" x14ac:dyDescent="0.2">
      <c r="B69" s="276"/>
    </row>
    <row r="70" spans="1:8" s="140" customFormat="1" x14ac:dyDescent="0.2">
      <c r="A70" s="234" t="s">
        <v>287</v>
      </c>
      <c r="B70" s="140" t="s">
        <v>191</v>
      </c>
    </row>
    <row r="71" spans="1:8" s="140" customFormat="1" x14ac:dyDescent="0.2">
      <c r="B71" s="290" t="s">
        <v>158</v>
      </c>
      <c r="C71" s="290"/>
      <c r="D71" s="290"/>
    </row>
    <row r="72" spans="1:8" x14ac:dyDescent="0.2">
      <c r="B72" s="234" t="s">
        <v>159</v>
      </c>
    </row>
    <row r="73" spans="1:8" x14ac:dyDescent="0.2">
      <c r="B73" s="234" t="s">
        <v>160</v>
      </c>
    </row>
    <row r="74" spans="1:8" x14ac:dyDescent="0.2">
      <c r="B74" s="234" t="s">
        <v>161</v>
      </c>
    </row>
    <row r="75" spans="1:8" x14ac:dyDescent="0.2">
      <c r="B75" s="234" t="s">
        <v>190</v>
      </c>
    </row>
    <row r="76" spans="1:8" x14ac:dyDescent="0.2">
      <c r="B76" s="234" t="s">
        <v>157</v>
      </c>
    </row>
    <row r="77" spans="1:8" x14ac:dyDescent="0.2">
      <c r="B77" s="234" t="s">
        <v>163</v>
      </c>
    </row>
    <row r="82" spans="4:4" hidden="1" x14ac:dyDescent="0.2">
      <c r="D82" s="292">
        <v>0</v>
      </c>
    </row>
  </sheetData>
  <mergeCells count="4">
    <mergeCell ref="D10:D11"/>
    <mergeCell ref="C10:C11"/>
    <mergeCell ref="A57:A58"/>
    <mergeCell ref="D57:D58"/>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1"/>
  <sheetViews>
    <sheetView showGridLines="0" workbookViewId="0">
      <pane xSplit="1" ySplit="6" topLeftCell="B49" activePane="bottomRight" state="frozen"/>
      <selection pane="topRight" activeCell="B1" sqref="B1"/>
      <selection pane="bottomLeft" activeCell="A7" sqref="A7"/>
      <selection pane="bottomRight"/>
    </sheetView>
  </sheetViews>
  <sheetFormatPr defaultRowHeight="15" x14ac:dyDescent="0.25"/>
  <cols>
    <col min="1" max="1" width="7" customWidth="1"/>
    <col min="2" max="2" width="9.5703125" bestFit="1" customWidth="1"/>
    <col min="9" max="9" width="5" customWidth="1"/>
    <col min="14" max="16" width="9.140625" customWidth="1"/>
  </cols>
  <sheetData>
    <row r="1" spans="1:16" ht="15.75" x14ac:dyDescent="0.25">
      <c r="A1" s="411" t="s">
        <v>166</v>
      </c>
      <c r="B1" s="2"/>
      <c r="C1" s="2"/>
      <c r="D1" s="2"/>
      <c r="E1" s="2"/>
      <c r="F1" s="2"/>
      <c r="G1" s="3"/>
      <c r="H1" s="326"/>
      <c r="I1" s="47"/>
      <c r="J1" s="2"/>
      <c r="K1" s="2"/>
      <c r="L1" s="2"/>
      <c r="M1" s="2"/>
      <c r="N1" s="2"/>
      <c r="O1" s="2"/>
      <c r="P1" s="2"/>
    </row>
    <row r="2" spans="1:16" x14ac:dyDescent="0.25">
      <c r="A2" s="1"/>
      <c r="B2" s="2"/>
      <c r="C2" s="2"/>
      <c r="D2" s="2"/>
      <c r="E2" s="2"/>
      <c r="F2" s="2"/>
      <c r="G2" s="3"/>
      <c r="H2" s="326"/>
      <c r="I2" s="47"/>
      <c r="J2" s="2"/>
      <c r="K2" s="2"/>
      <c r="L2" s="2"/>
      <c r="M2" s="2"/>
      <c r="N2" s="2"/>
      <c r="O2" s="2"/>
      <c r="P2" s="2"/>
    </row>
    <row r="3" spans="1:16" ht="15.75" thickBot="1" x14ac:dyDescent="0.3">
      <c r="A3" s="1"/>
      <c r="B3" s="2"/>
      <c r="C3" s="2"/>
      <c r="D3" s="2"/>
      <c r="E3" s="2"/>
      <c r="F3" s="2"/>
      <c r="G3" s="3"/>
      <c r="H3" s="3"/>
      <c r="I3" s="47"/>
      <c r="J3" s="2"/>
      <c r="K3" s="2"/>
      <c r="L3" s="2"/>
      <c r="M3" s="2"/>
      <c r="N3" s="2"/>
      <c r="O3" s="2"/>
      <c r="P3" s="2"/>
    </row>
    <row r="4" spans="1:16" ht="15.75" thickBot="1" x14ac:dyDescent="0.3">
      <c r="A4" s="4"/>
      <c r="B4" s="5"/>
      <c r="C4" s="6" t="s">
        <v>197</v>
      </c>
      <c r="D4" s="7"/>
      <c r="E4" s="7"/>
      <c r="F4" s="7"/>
      <c r="G4" s="7"/>
      <c r="H4" s="328"/>
      <c r="I4" s="47"/>
      <c r="J4" s="316" t="s">
        <v>195</v>
      </c>
      <c r="K4" s="7"/>
      <c r="L4" s="7"/>
      <c r="M4" s="49"/>
      <c r="N4" s="50"/>
      <c r="O4" s="50"/>
      <c r="P4" s="329"/>
    </row>
    <row r="5" spans="1:16" x14ac:dyDescent="0.25">
      <c r="A5" s="51"/>
      <c r="B5" s="15"/>
      <c r="C5" s="6" t="s">
        <v>201</v>
      </c>
      <c r="D5" s="7"/>
      <c r="E5" s="8"/>
      <c r="F5" s="7" t="s">
        <v>8</v>
      </c>
      <c r="G5" s="7"/>
      <c r="H5" s="327"/>
      <c r="I5" s="47"/>
      <c r="J5" s="5"/>
      <c r="K5" s="6" t="s">
        <v>19</v>
      </c>
      <c r="L5" s="7"/>
      <c r="M5" s="48"/>
      <c r="N5" s="7" t="s">
        <v>8</v>
      </c>
      <c r="O5" s="7"/>
      <c r="P5" s="8"/>
    </row>
    <row r="6" spans="1:16" ht="57" x14ac:dyDescent="0.25">
      <c r="A6" s="122" t="s">
        <v>198</v>
      </c>
      <c r="B6" s="9" t="s">
        <v>9</v>
      </c>
      <c r="C6" s="10" t="s">
        <v>10</v>
      </c>
      <c r="D6" s="11" t="s">
        <v>11</v>
      </c>
      <c r="E6" s="12" t="s">
        <v>12</v>
      </c>
      <c r="F6" s="13" t="s">
        <v>13</v>
      </c>
      <c r="G6" s="11" t="s">
        <v>14</v>
      </c>
      <c r="H6" s="12" t="s">
        <v>15</v>
      </c>
      <c r="I6" s="52"/>
      <c r="J6" s="9" t="s">
        <v>9</v>
      </c>
      <c r="K6" s="10" t="s">
        <v>10</v>
      </c>
      <c r="L6" s="11" t="s">
        <v>11</v>
      </c>
      <c r="M6" s="53" t="s">
        <v>12</v>
      </c>
      <c r="N6" s="13" t="s">
        <v>13</v>
      </c>
      <c r="O6" s="11" t="s">
        <v>14</v>
      </c>
      <c r="P6" s="12" t="s">
        <v>15</v>
      </c>
    </row>
    <row r="7" spans="1:16" x14ac:dyDescent="0.25">
      <c r="A7" s="14">
        <v>1929</v>
      </c>
      <c r="B7" s="15">
        <v>6663909.0821961341</v>
      </c>
      <c r="C7" s="16">
        <v>8029.8658257580682</v>
      </c>
      <c r="D7" s="16">
        <v>6977.5929781757313</v>
      </c>
      <c r="E7" s="17">
        <f t="shared" ref="E7:E38" si="0">C7+D7</f>
        <v>15007.4588039338</v>
      </c>
      <c r="F7" s="18">
        <f t="shared" ref="F7:F38" si="1">C7/$B7*1000000</f>
        <v>1204.97829828011</v>
      </c>
      <c r="G7" s="19">
        <f t="shared" ref="G7:G38" si="2">D7/$B7*1000000</f>
        <v>1047.0720551721904</v>
      </c>
      <c r="H7" s="20">
        <f t="shared" ref="H7:H38" si="3">F7+G7</f>
        <v>2252.0503534523004</v>
      </c>
      <c r="I7" s="52"/>
      <c r="J7" s="54"/>
      <c r="K7" s="54"/>
      <c r="L7" s="55"/>
      <c r="M7" s="56"/>
      <c r="N7" s="52"/>
      <c r="O7" s="55"/>
      <c r="P7" s="56"/>
    </row>
    <row r="8" spans="1:16" x14ac:dyDescent="0.25">
      <c r="A8" s="14">
        <v>1930</v>
      </c>
      <c r="B8" s="15">
        <v>6930446</v>
      </c>
      <c r="C8" s="21">
        <v>7543.7239230925315</v>
      </c>
      <c r="D8" s="22">
        <v>6288.0232998998754</v>
      </c>
      <c r="E8" s="23">
        <f t="shared" si="0"/>
        <v>13831.747222992406</v>
      </c>
      <c r="F8" s="24">
        <f t="shared" si="1"/>
        <v>1088.49039774533</v>
      </c>
      <c r="G8" s="25">
        <f t="shared" si="2"/>
        <v>907.30427737260709</v>
      </c>
      <c r="H8" s="26">
        <f t="shared" si="3"/>
        <v>1995.794675117937</v>
      </c>
      <c r="I8" s="46"/>
      <c r="J8" s="57">
        <f t="shared" ref="J8:J16" si="4">B8/B7-1</f>
        <v>3.9997081970396087E-2</v>
      </c>
      <c r="K8" s="57">
        <f t="shared" ref="K8:K16" si="5">C8/C7-1</f>
        <v>-6.0541721769011292E-2</v>
      </c>
      <c r="L8" s="58">
        <f t="shared" ref="L8:L16" si="6">D8/D7-1</f>
        <v>-9.8826297325262158E-2</v>
      </c>
      <c r="M8" s="59">
        <f t="shared" ref="M8:M16" si="7">E8/E7-1</f>
        <v>-7.8341816312913148E-2</v>
      </c>
      <c r="N8" s="57">
        <f t="shared" ref="N8:N16" si="8">F8/F7-1</f>
        <v>-9.6672197915137148E-2</v>
      </c>
      <c r="O8" s="58">
        <f t="shared" ref="O8:O16" si="9">G8/G7-1</f>
        <v>-0.13348439308372007</v>
      </c>
      <c r="P8" s="59">
        <f t="shared" ref="P8:P16" si="10">H8/H7-1</f>
        <v>-0.11378772146081639</v>
      </c>
    </row>
    <row r="9" spans="1:16" x14ac:dyDescent="0.25">
      <c r="A9" s="14">
        <v>1931</v>
      </c>
      <c r="B9" s="15">
        <v>7048347.6502456861</v>
      </c>
      <c r="C9" s="21">
        <v>6490.0468703969909</v>
      </c>
      <c r="D9" s="22">
        <v>5324.4593840046618</v>
      </c>
      <c r="E9" s="23">
        <f t="shared" si="0"/>
        <v>11814.506254401653</v>
      </c>
      <c r="F9" s="24">
        <f t="shared" si="1"/>
        <v>920.78983507159523</v>
      </c>
      <c r="G9" s="25">
        <f t="shared" si="2"/>
        <v>755.41951790914652</v>
      </c>
      <c r="H9" s="26">
        <f t="shared" si="3"/>
        <v>1676.2093529807416</v>
      </c>
      <c r="I9" s="46"/>
      <c r="J9" s="57">
        <f t="shared" si="4"/>
        <v>1.7012130279304705E-2</v>
      </c>
      <c r="K9" s="57">
        <f t="shared" si="5"/>
        <v>-0.13967598276894366</v>
      </c>
      <c r="L9" s="58">
        <f t="shared" si="6"/>
        <v>-0.15323796842650961</v>
      </c>
      <c r="M9" s="59">
        <f t="shared" si="7"/>
        <v>-0.1458413702961191</v>
      </c>
      <c r="N9" s="57">
        <f t="shared" si="8"/>
        <v>-0.15406710341322738</v>
      </c>
      <c r="O9" s="58">
        <f t="shared" si="9"/>
        <v>-0.16740223015733158</v>
      </c>
      <c r="P9" s="59">
        <f t="shared" si="10"/>
        <v>-0.16012935905759451</v>
      </c>
    </row>
    <row r="10" spans="1:16" x14ac:dyDescent="0.25">
      <c r="A10" s="14">
        <v>1932</v>
      </c>
      <c r="B10" s="15">
        <v>7140130.4278148767</v>
      </c>
      <c r="C10" s="21">
        <v>5120.3872823272241</v>
      </c>
      <c r="D10" s="22">
        <v>4252.5798781595513</v>
      </c>
      <c r="E10" s="23">
        <f t="shared" si="0"/>
        <v>9372.9671604867763</v>
      </c>
      <c r="F10" s="24">
        <f t="shared" si="1"/>
        <v>717.12797603533943</v>
      </c>
      <c r="G10" s="25">
        <f t="shared" si="2"/>
        <v>595.58854297581593</v>
      </c>
      <c r="H10" s="26">
        <f t="shared" si="3"/>
        <v>1312.7165190111555</v>
      </c>
      <c r="I10" s="46"/>
      <c r="J10" s="57">
        <f t="shared" si="4"/>
        <v>1.3021885713311976E-2</v>
      </c>
      <c r="K10" s="57">
        <f t="shared" si="5"/>
        <v>-0.21104001487526791</v>
      </c>
      <c r="L10" s="58">
        <f t="shared" si="6"/>
        <v>-0.20131236404303687</v>
      </c>
      <c r="M10" s="59">
        <f t="shared" si="7"/>
        <v>-0.20665604142409666</v>
      </c>
      <c r="N10" s="57">
        <f t="shared" si="8"/>
        <v>-0.22118169779797825</v>
      </c>
      <c r="O10" s="58">
        <f t="shared" si="9"/>
        <v>-0.2115790910138402</v>
      </c>
      <c r="P10" s="59">
        <f t="shared" si="10"/>
        <v>-0.21685407811571999</v>
      </c>
    </row>
    <row r="11" spans="1:16" x14ac:dyDescent="0.25">
      <c r="A11" s="14">
        <v>1933</v>
      </c>
      <c r="B11" s="15">
        <v>7216703.4540931825</v>
      </c>
      <c r="C11" s="21">
        <v>4718.8251834949906</v>
      </c>
      <c r="D11" s="22">
        <v>3987.0516475726458</v>
      </c>
      <c r="E11" s="23">
        <f t="shared" si="0"/>
        <v>8705.8768310676369</v>
      </c>
      <c r="F11" s="24">
        <f t="shared" si="1"/>
        <v>653.87544514089177</v>
      </c>
      <c r="G11" s="25">
        <f t="shared" si="2"/>
        <v>552.47547206768809</v>
      </c>
      <c r="H11" s="26">
        <f t="shared" si="3"/>
        <v>1206.3509172085799</v>
      </c>
      <c r="I11" s="46"/>
      <c r="J11" s="57">
        <f t="shared" si="4"/>
        <v>1.0724317581092047E-2</v>
      </c>
      <c r="K11" s="57">
        <f t="shared" si="5"/>
        <v>-7.8424165339642582E-2</v>
      </c>
      <c r="L11" s="58">
        <f t="shared" si="6"/>
        <v>-6.2439328171261077E-2</v>
      </c>
      <c r="M11" s="59">
        <f t="shared" si="7"/>
        <v>-7.1171734414195331E-2</v>
      </c>
      <c r="N11" s="57">
        <f t="shared" si="8"/>
        <v>-8.8202570542765479E-2</v>
      </c>
      <c r="O11" s="58">
        <f t="shared" si="9"/>
        <v>-7.2387340919481846E-2</v>
      </c>
      <c r="P11" s="59">
        <f t="shared" si="10"/>
        <v>-8.1027091730893175E-2</v>
      </c>
    </row>
    <row r="12" spans="1:16" x14ac:dyDescent="0.25">
      <c r="A12" s="14">
        <v>1934</v>
      </c>
      <c r="B12" s="15">
        <v>7294528.1987177683</v>
      </c>
      <c r="C12" s="21">
        <v>5042.8460999716481</v>
      </c>
      <c r="D12" s="22">
        <v>4338.2295462395559</v>
      </c>
      <c r="E12" s="23">
        <f t="shared" si="0"/>
        <v>9381.075646211204</v>
      </c>
      <c r="F12" s="24">
        <f t="shared" si="1"/>
        <v>691.31902195649604</v>
      </c>
      <c r="G12" s="25">
        <f t="shared" si="2"/>
        <v>594.72380228814939</v>
      </c>
      <c r="H12" s="26">
        <f t="shared" si="3"/>
        <v>1286.0428242446455</v>
      </c>
      <c r="I12" s="46"/>
      <c r="J12" s="57">
        <f t="shared" si="4"/>
        <v>1.0783974306225019E-2</v>
      </c>
      <c r="K12" s="57">
        <f t="shared" si="5"/>
        <v>6.8665590242669605E-2</v>
      </c>
      <c r="L12" s="58">
        <f t="shared" si="6"/>
        <v>8.80795960796521E-2</v>
      </c>
      <c r="M12" s="59">
        <f t="shared" si="7"/>
        <v>7.755666985019416E-2</v>
      </c>
      <c r="N12" s="57">
        <f t="shared" si="8"/>
        <v>5.7264081552314883E-2</v>
      </c>
      <c r="O12" s="58">
        <f t="shared" si="9"/>
        <v>7.6470960895952844E-2</v>
      </c>
      <c r="P12" s="59">
        <f t="shared" si="10"/>
        <v>6.6060302934462634E-2</v>
      </c>
    </row>
    <row r="13" spans="1:16" x14ac:dyDescent="0.25">
      <c r="A13" s="14">
        <v>1935</v>
      </c>
      <c r="B13" s="15">
        <v>7369751.2173923673</v>
      </c>
      <c r="C13" s="21">
        <v>5326.4913455543474</v>
      </c>
      <c r="D13" s="22">
        <v>4732.6587881690839</v>
      </c>
      <c r="E13" s="23">
        <f t="shared" si="0"/>
        <v>10059.150133723431</v>
      </c>
      <c r="F13" s="24">
        <f t="shared" si="1"/>
        <v>722.75049569977421</v>
      </c>
      <c r="G13" s="25">
        <f t="shared" si="2"/>
        <v>642.17348029336006</v>
      </c>
      <c r="H13" s="26">
        <f t="shared" si="3"/>
        <v>1364.9239759931343</v>
      </c>
      <c r="I13" s="46"/>
      <c r="J13" s="57">
        <f t="shared" si="4"/>
        <v>1.0312252777064046E-2</v>
      </c>
      <c r="K13" s="57">
        <f t="shared" si="5"/>
        <v>5.6247055722024486E-2</v>
      </c>
      <c r="L13" s="58">
        <f t="shared" si="6"/>
        <v>9.0919403347714756E-2</v>
      </c>
      <c r="M13" s="59">
        <f t="shared" si="7"/>
        <v>7.2281102198134883E-2</v>
      </c>
      <c r="N13" s="57">
        <f t="shared" si="8"/>
        <v>4.5465946610761865E-2</v>
      </c>
      <c r="O13" s="58">
        <f t="shared" si="9"/>
        <v>7.9784393734792625E-2</v>
      </c>
      <c r="P13" s="59">
        <f t="shared" si="10"/>
        <v>6.1336333644114394E-2</v>
      </c>
    </row>
    <row r="14" spans="1:16" x14ac:dyDescent="0.25">
      <c r="A14" s="14">
        <v>1936</v>
      </c>
      <c r="B14" s="15">
        <v>7436295.7120124716</v>
      </c>
      <c r="C14" s="21">
        <v>5958.2710634296664</v>
      </c>
      <c r="D14" s="22">
        <v>4918.7629109353402</v>
      </c>
      <c r="E14" s="23">
        <f t="shared" si="0"/>
        <v>10877.033974365007</v>
      </c>
      <c r="F14" s="24">
        <f t="shared" si="1"/>
        <v>801.24181369021835</v>
      </c>
      <c r="G14" s="25">
        <f t="shared" si="2"/>
        <v>661.45337698037622</v>
      </c>
      <c r="H14" s="26">
        <f t="shared" si="3"/>
        <v>1462.6951906705945</v>
      </c>
      <c r="I14" s="46"/>
      <c r="J14" s="57">
        <f t="shared" si="4"/>
        <v>9.0294085454420969E-3</v>
      </c>
      <c r="K14" s="57">
        <f t="shared" si="5"/>
        <v>0.11861085973651719</v>
      </c>
      <c r="L14" s="58">
        <f t="shared" si="6"/>
        <v>3.9323376371752872E-2</v>
      </c>
      <c r="M14" s="59">
        <f t="shared" si="7"/>
        <v>8.1307449413605015E-2</v>
      </c>
      <c r="N14" s="57">
        <f t="shared" si="8"/>
        <v>0.10860084975029749</v>
      </c>
      <c r="O14" s="58">
        <f t="shared" si="9"/>
        <v>3.0022878986233792E-2</v>
      </c>
      <c r="P14" s="59">
        <f t="shared" si="10"/>
        <v>7.1631253020023156E-2</v>
      </c>
    </row>
    <row r="15" spans="1:16" x14ac:dyDescent="0.25">
      <c r="A15" s="14">
        <v>1937</v>
      </c>
      <c r="B15" s="15">
        <v>7460999.7070490336</v>
      </c>
      <c r="C15" s="21">
        <v>6224.5947182769996</v>
      </c>
      <c r="D15" s="22">
        <v>5235.1427617564495</v>
      </c>
      <c r="E15" s="23">
        <f t="shared" si="0"/>
        <v>11459.737480033449</v>
      </c>
      <c r="F15" s="24">
        <f t="shared" si="1"/>
        <v>834.28427324505878</v>
      </c>
      <c r="G15" s="25">
        <f t="shared" si="2"/>
        <v>701.66773452763573</v>
      </c>
      <c r="H15" s="26">
        <f t="shared" si="3"/>
        <v>1535.9520077726945</v>
      </c>
      <c r="I15" s="46"/>
      <c r="J15" s="57">
        <f t="shared" si="4"/>
        <v>3.3220834664571264E-3</v>
      </c>
      <c r="K15" s="57">
        <f t="shared" si="5"/>
        <v>4.4698143473525187E-2</v>
      </c>
      <c r="L15" s="58">
        <f t="shared" si="6"/>
        <v>6.4321020661056272E-2</v>
      </c>
      <c r="M15" s="59">
        <f t="shared" si="7"/>
        <v>5.3571911887170476E-2</v>
      </c>
      <c r="N15" s="57">
        <f t="shared" si="8"/>
        <v>4.1239060406320194E-2</v>
      </c>
      <c r="O15" s="58">
        <f t="shared" si="9"/>
        <v>6.0796964603678338E-2</v>
      </c>
      <c r="P15" s="59">
        <f t="shared" si="10"/>
        <v>5.0083447029394046E-2</v>
      </c>
    </row>
    <row r="16" spans="1:16" x14ac:dyDescent="0.25">
      <c r="A16" s="14">
        <v>1938</v>
      </c>
      <c r="B16" s="15">
        <v>7469708.1304915203</v>
      </c>
      <c r="C16" s="21">
        <v>5695.7661519974909</v>
      </c>
      <c r="D16" s="22">
        <v>4905.4488753628884</v>
      </c>
      <c r="E16" s="23">
        <f t="shared" si="0"/>
        <v>10601.21502736038</v>
      </c>
      <c r="F16" s="24">
        <f t="shared" si="1"/>
        <v>762.51522181264932</v>
      </c>
      <c r="G16" s="25">
        <f t="shared" si="2"/>
        <v>656.71225564205565</v>
      </c>
      <c r="H16" s="26">
        <f t="shared" si="3"/>
        <v>1419.227477454705</v>
      </c>
      <c r="I16" s="46"/>
      <c r="J16" s="57">
        <f t="shared" si="4"/>
        <v>1.1671925726333132E-3</v>
      </c>
      <c r="K16" s="57">
        <f t="shared" si="5"/>
        <v>-8.4957911352322002E-2</v>
      </c>
      <c r="L16" s="58">
        <f t="shared" si="6"/>
        <v>-6.2977057436146233E-2</v>
      </c>
      <c r="M16" s="59">
        <f t="shared" si="7"/>
        <v>-7.4916415334024156E-2</v>
      </c>
      <c r="N16" s="57">
        <f t="shared" si="8"/>
        <v>-8.6024696538092749E-2</v>
      </c>
      <c r="O16" s="58">
        <f t="shared" si="9"/>
        <v>-6.4069468600895796E-2</v>
      </c>
      <c r="P16" s="59">
        <f t="shared" si="10"/>
        <v>-7.5994907215397589E-2</v>
      </c>
    </row>
    <row r="17" spans="1:16" x14ac:dyDescent="0.25">
      <c r="A17" s="14" t="s">
        <v>202</v>
      </c>
      <c r="B17" s="15">
        <v>7480391</v>
      </c>
      <c r="C17" s="21">
        <v>2955.2544184417657</v>
      </c>
      <c r="D17" s="22">
        <v>2514.1729572662998</v>
      </c>
      <c r="E17" s="23">
        <f t="shared" si="0"/>
        <v>5469.4273757080655</v>
      </c>
      <c r="F17" s="24">
        <f t="shared" si="1"/>
        <v>395.06683787542198</v>
      </c>
      <c r="G17" s="25">
        <f t="shared" si="2"/>
        <v>336.10181035540791</v>
      </c>
      <c r="H17" s="26">
        <f t="shared" si="3"/>
        <v>731.16864823082983</v>
      </c>
      <c r="I17" s="46"/>
      <c r="J17" s="57">
        <f t="shared" ref="J17:J48" si="11">B17/B16-1</f>
        <v>1.4301588926710629E-3</v>
      </c>
      <c r="K17" s="294">
        <f t="shared" ref="K17:P17" si="12">(C17*2)/C16-1</f>
        <v>3.7702159666567647E-2</v>
      </c>
      <c r="L17" s="64">
        <f t="shared" si="12"/>
        <v>2.5053168892850808E-2</v>
      </c>
      <c r="M17" s="65">
        <f t="shared" si="12"/>
        <v>3.1849153439897693E-2</v>
      </c>
      <c r="N17" s="294">
        <f t="shared" si="12"/>
        <v>3.6220200132582425E-2</v>
      </c>
      <c r="O17" s="64">
        <f t="shared" si="12"/>
        <v>2.3589273590782112E-2</v>
      </c>
      <c r="P17" s="65">
        <f t="shared" si="12"/>
        <v>3.0375552680441009E-2</v>
      </c>
    </row>
    <row r="18" spans="1:16" x14ac:dyDescent="0.25">
      <c r="A18" s="14">
        <v>1940</v>
      </c>
      <c r="B18" s="15">
        <v>7469474</v>
      </c>
      <c r="C18" s="21">
        <v>6084.2355461515081</v>
      </c>
      <c r="D18" s="22">
        <v>5195.0759211793711</v>
      </c>
      <c r="E18" s="23">
        <f t="shared" si="0"/>
        <v>11279.311467330879</v>
      </c>
      <c r="F18" s="24">
        <f t="shared" si="1"/>
        <v>814.54671990979659</v>
      </c>
      <c r="G18" s="25">
        <f t="shared" si="2"/>
        <v>695.50759814939727</v>
      </c>
      <c r="H18" s="26">
        <f t="shared" si="3"/>
        <v>1510.054318059194</v>
      </c>
      <c r="I18" s="46"/>
      <c r="J18" s="57">
        <f t="shared" si="11"/>
        <v>-1.4594156909711886E-3</v>
      </c>
      <c r="K18" s="294">
        <f t="shared" ref="K18:P18" si="13">C18/(C17*2)-1</f>
        <v>2.9392851624527649E-2</v>
      </c>
      <c r="L18" s="64">
        <f t="shared" si="13"/>
        <v>3.3158022435349821E-2</v>
      </c>
      <c r="M18" s="65">
        <f t="shared" si="13"/>
        <v>3.1123616105303231E-2</v>
      </c>
      <c r="N18" s="294">
        <f t="shared" si="13"/>
        <v>3.0897359406626412E-2</v>
      </c>
      <c r="O18" s="64">
        <f t="shared" si="13"/>
        <v>3.4668033197945203E-2</v>
      </c>
      <c r="P18" s="65">
        <f t="shared" si="13"/>
        <v>3.2630653483975758E-2</v>
      </c>
    </row>
    <row r="19" spans="1:16" x14ac:dyDescent="0.25">
      <c r="A19" s="14">
        <v>1941</v>
      </c>
      <c r="B19" s="15">
        <v>7388131</v>
      </c>
      <c r="C19" s="21">
        <v>6564.2242349385169</v>
      </c>
      <c r="D19" s="22">
        <v>5519.0804218812646</v>
      </c>
      <c r="E19" s="23">
        <f t="shared" si="0"/>
        <v>12083.304656819782</v>
      </c>
      <c r="F19" s="24">
        <f t="shared" si="1"/>
        <v>888.48238274856215</v>
      </c>
      <c r="G19" s="25">
        <f t="shared" si="2"/>
        <v>747.01983788339226</v>
      </c>
      <c r="H19" s="26">
        <f t="shared" si="3"/>
        <v>1635.5022206319545</v>
      </c>
      <c r="I19" s="46"/>
      <c r="J19" s="57">
        <f t="shared" si="11"/>
        <v>-1.0890057318627799E-2</v>
      </c>
      <c r="K19" s="57">
        <f t="shared" ref="K19:K50" si="14">C19/C18-1</f>
        <v>7.8890550036416318E-2</v>
      </c>
      <c r="L19" s="58">
        <f t="shared" ref="L19:L50" si="15">D19/D18-1</f>
        <v>6.2367616107588786E-2</v>
      </c>
      <c r="M19" s="59">
        <f t="shared" ref="M19:M50" si="16">E19/E18-1</f>
        <v>7.1280342937383168E-2</v>
      </c>
      <c r="N19" s="57">
        <f t="shared" ref="N19:N50" si="17">F19/F18-1</f>
        <v>9.0769087925310465E-2</v>
      </c>
      <c r="O19" s="58">
        <f t="shared" ref="O19:O50" si="18">G19/G18-1</f>
        <v>7.4064237214745754E-2</v>
      </c>
      <c r="P19" s="59">
        <f t="shared" ref="P19:P50" si="19">H19/H18-1</f>
        <v>8.3075092778114978E-2</v>
      </c>
    </row>
    <row r="20" spans="1:16" x14ac:dyDescent="0.25">
      <c r="A20" s="14">
        <v>1942</v>
      </c>
      <c r="B20" s="15">
        <v>7234505</v>
      </c>
      <c r="C20" s="21">
        <v>7380.5562357884892</v>
      </c>
      <c r="D20" s="22">
        <v>5753.1128898073475</v>
      </c>
      <c r="E20" s="23">
        <f t="shared" si="0"/>
        <v>13133.669125595836</v>
      </c>
      <c r="F20" s="24">
        <f t="shared" si="1"/>
        <v>1020.1881449786114</v>
      </c>
      <c r="G20" s="25">
        <f t="shared" si="2"/>
        <v>795.23241601289203</v>
      </c>
      <c r="H20" s="26">
        <f t="shared" si="3"/>
        <v>1815.4205609915034</v>
      </c>
      <c r="I20" s="46"/>
      <c r="J20" s="57">
        <f t="shared" si="11"/>
        <v>-2.0793621553272357E-2</v>
      </c>
      <c r="K20" s="57">
        <f t="shared" si="14"/>
        <v>0.12436077312913696</v>
      </c>
      <c r="L20" s="58">
        <f t="shared" si="15"/>
        <v>4.2404250352690021E-2</v>
      </c>
      <c r="M20" s="59">
        <f t="shared" si="16"/>
        <v>8.692692095479293E-2</v>
      </c>
      <c r="N20" s="57">
        <f t="shared" si="17"/>
        <v>0.14823677406254387</v>
      </c>
      <c r="O20" s="58">
        <f t="shared" si="18"/>
        <v>6.453988995272919E-2</v>
      </c>
      <c r="P20" s="59">
        <f t="shared" si="19"/>
        <v>0.11000800738138339</v>
      </c>
    </row>
    <row r="21" spans="1:16" x14ac:dyDescent="0.25">
      <c r="A21" s="14">
        <v>1943</v>
      </c>
      <c r="B21" s="15">
        <v>7094682</v>
      </c>
      <c r="C21" s="21">
        <v>8521.646367336014</v>
      </c>
      <c r="D21" s="22">
        <v>5807.5032480463724</v>
      </c>
      <c r="E21" s="23">
        <f t="shared" si="0"/>
        <v>14329.149615382386</v>
      </c>
      <c r="F21" s="24">
        <f t="shared" si="1"/>
        <v>1201.131547169558</v>
      </c>
      <c r="G21" s="25">
        <f t="shared" si="2"/>
        <v>818.57132540209307</v>
      </c>
      <c r="H21" s="26">
        <f t="shared" si="3"/>
        <v>2019.7028725716509</v>
      </c>
      <c r="I21" s="46"/>
      <c r="J21" s="57">
        <f t="shared" si="11"/>
        <v>-1.9327238007299741E-2</v>
      </c>
      <c r="K21" s="57">
        <f t="shared" si="14"/>
        <v>0.15460760613330904</v>
      </c>
      <c r="L21" s="58">
        <f t="shared" si="15"/>
        <v>9.4540745646389812E-3</v>
      </c>
      <c r="M21" s="59">
        <f t="shared" si="16"/>
        <v>9.1024105933711352E-2</v>
      </c>
      <c r="N21" s="57">
        <f t="shared" si="17"/>
        <v>0.17736277674030432</v>
      </c>
      <c r="O21" s="58">
        <f t="shared" si="18"/>
        <v>2.9348538765832544E-2</v>
      </c>
      <c r="P21" s="59">
        <f t="shared" si="19"/>
        <v>0.11252616389261205</v>
      </c>
    </row>
    <row r="22" spans="1:16" x14ac:dyDescent="0.25">
      <c r="A22" s="14">
        <v>1944</v>
      </c>
      <c r="B22" s="15">
        <v>6975532</v>
      </c>
      <c r="C22" s="21">
        <v>9626.9132971862</v>
      </c>
      <c r="D22" s="22">
        <v>5951.5729041499908</v>
      </c>
      <c r="E22" s="23">
        <f t="shared" si="0"/>
        <v>15578.486201336191</v>
      </c>
      <c r="F22" s="24">
        <f t="shared" si="1"/>
        <v>1380.0973599126489</v>
      </c>
      <c r="G22" s="25">
        <f t="shared" si="2"/>
        <v>853.20702480470175</v>
      </c>
      <c r="H22" s="26">
        <f t="shared" si="3"/>
        <v>2233.3043847173508</v>
      </c>
      <c r="I22" s="46"/>
      <c r="J22" s="57">
        <f t="shared" si="11"/>
        <v>-1.6794269285078545E-2</v>
      </c>
      <c r="K22" s="57">
        <f t="shared" si="14"/>
        <v>0.12970110260462597</v>
      </c>
      <c r="L22" s="58">
        <f t="shared" si="15"/>
        <v>2.4807503319448587E-2</v>
      </c>
      <c r="M22" s="59">
        <f t="shared" si="16"/>
        <v>8.7188466830762756E-2</v>
      </c>
      <c r="N22" s="57">
        <f t="shared" si="17"/>
        <v>0.14899767903425754</v>
      </c>
      <c r="O22" s="58">
        <f t="shared" si="18"/>
        <v>4.2312378076027946E-2</v>
      </c>
      <c r="P22" s="59">
        <f t="shared" si="19"/>
        <v>0.1057588792126265</v>
      </c>
    </row>
    <row r="23" spans="1:16" x14ac:dyDescent="0.25">
      <c r="A23" s="14">
        <v>1945</v>
      </c>
      <c r="B23" s="15">
        <v>6853828</v>
      </c>
      <c r="C23" s="21">
        <v>10239.567348040942</v>
      </c>
      <c r="D23" s="22">
        <v>6256.9252002689145</v>
      </c>
      <c r="E23" s="23">
        <f t="shared" si="0"/>
        <v>16496.492548309856</v>
      </c>
      <c r="F23" s="24">
        <f t="shared" si="1"/>
        <v>1493.9924591105791</v>
      </c>
      <c r="G23" s="25">
        <f t="shared" si="2"/>
        <v>912.90957407581789</v>
      </c>
      <c r="H23" s="26">
        <f t="shared" si="3"/>
        <v>2406.9020331863971</v>
      </c>
      <c r="I23" s="46"/>
      <c r="J23" s="57">
        <f t="shared" si="11"/>
        <v>-1.7447271405249043E-2</v>
      </c>
      <c r="K23" s="57">
        <f t="shared" si="14"/>
        <v>6.3639718354356889E-2</v>
      </c>
      <c r="L23" s="58">
        <f t="shared" si="15"/>
        <v>5.1306150665818784E-2</v>
      </c>
      <c r="M23" s="59">
        <f t="shared" si="16"/>
        <v>5.8927827460856008E-2</v>
      </c>
      <c r="N23" s="57">
        <f t="shared" si="17"/>
        <v>8.2526858253782143E-2</v>
      </c>
      <c r="O23" s="58">
        <f t="shared" si="18"/>
        <v>6.9974282366910945E-2</v>
      </c>
      <c r="P23" s="59">
        <f t="shared" si="19"/>
        <v>7.7731297917555064E-2</v>
      </c>
    </row>
    <row r="24" spans="1:16" x14ac:dyDescent="0.25">
      <c r="A24" s="14">
        <v>1946</v>
      </c>
      <c r="B24" s="15">
        <v>7027334</v>
      </c>
      <c r="C24" s="21">
        <v>10807.967494034305</v>
      </c>
      <c r="D24" s="22">
        <v>7329.3805045131967</v>
      </c>
      <c r="E24" s="23">
        <f t="shared" si="0"/>
        <v>18137.347998547502</v>
      </c>
      <c r="F24" s="24">
        <f t="shared" si="1"/>
        <v>1537.9897261229228</v>
      </c>
      <c r="G24" s="25">
        <f t="shared" si="2"/>
        <v>1042.9816633894443</v>
      </c>
      <c r="H24" s="26">
        <f t="shared" si="3"/>
        <v>2580.9713895123668</v>
      </c>
      <c r="I24" s="46"/>
      <c r="J24" s="57">
        <f t="shared" si="11"/>
        <v>2.5315196121058259E-2</v>
      </c>
      <c r="K24" s="57">
        <f t="shared" si="14"/>
        <v>5.5510172126765678E-2</v>
      </c>
      <c r="L24" s="58">
        <f t="shared" si="15"/>
        <v>0.17140292874177065</v>
      </c>
      <c r="M24" s="59">
        <f t="shared" si="16"/>
        <v>9.9466928829410994E-2</v>
      </c>
      <c r="N24" s="57">
        <f t="shared" si="17"/>
        <v>2.944945722051151E-2</v>
      </c>
      <c r="O24" s="58">
        <f t="shared" si="18"/>
        <v>0.14248080314559597</v>
      </c>
      <c r="P24" s="59">
        <f t="shared" si="19"/>
        <v>7.2320914572300499E-2</v>
      </c>
    </row>
    <row r="25" spans="1:16" x14ac:dyDescent="0.25">
      <c r="A25" s="14">
        <v>1947</v>
      </c>
      <c r="B25" s="15">
        <v>7391257</v>
      </c>
      <c r="C25" s="21">
        <v>11671.212750556779</v>
      </c>
      <c r="D25" s="22">
        <v>8611.5356405656366</v>
      </c>
      <c r="E25" s="23">
        <f t="shared" si="0"/>
        <v>20282.748391122415</v>
      </c>
      <c r="F25" s="24">
        <f t="shared" si="1"/>
        <v>1579.0565462081454</v>
      </c>
      <c r="G25" s="25">
        <f t="shared" si="2"/>
        <v>1165.0975795545517</v>
      </c>
      <c r="H25" s="26">
        <f t="shared" si="3"/>
        <v>2744.1541257626968</v>
      </c>
      <c r="I25" s="46"/>
      <c r="J25" s="57">
        <f t="shared" si="11"/>
        <v>5.1786780022125001E-2</v>
      </c>
      <c r="K25" s="57">
        <f t="shared" si="14"/>
        <v>7.9871192895330401E-2</v>
      </c>
      <c r="L25" s="58">
        <f t="shared" si="15"/>
        <v>0.1749336298290054</v>
      </c>
      <c r="M25" s="59">
        <f t="shared" si="16"/>
        <v>0.11828633341251016</v>
      </c>
      <c r="N25" s="57">
        <f t="shared" si="17"/>
        <v>2.6701621855918845E-2</v>
      </c>
      <c r="O25" s="58">
        <f t="shared" si="18"/>
        <v>0.11708347370965222</v>
      </c>
      <c r="P25" s="59">
        <f t="shared" si="19"/>
        <v>6.3225317767338973E-2</v>
      </c>
    </row>
    <row r="26" spans="1:16" x14ac:dyDescent="0.25">
      <c r="A26" s="14">
        <v>1948</v>
      </c>
      <c r="B26" s="15">
        <v>7644835</v>
      </c>
      <c r="C26" s="21">
        <v>12543.405329190071</v>
      </c>
      <c r="D26" s="22">
        <v>9553.7531104379486</v>
      </c>
      <c r="E26" s="23">
        <f t="shared" si="0"/>
        <v>22097.15843962802</v>
      </c>
      <c r="F26" s="24">
        <f t="shared" si="1"/>
        <v>1640.768614259179</v>
      </c>
      <c r="G26" s="25">
        <f t="shared" si="2"/>
        <v>1249.7003676911206</v>
      </c>
      <c r="H26" s="26">
        <f t="shared" si="3"/>
        <v>2890.4689819502996</v>
      </c>
      <c r="I26" s="46"/>
      <c r="J26" s="57">
        <f t="shared" si="11"/>
        <v>3.4307831536638522E-2</v>
      </c>
      <c r="K26" s="57">
        <f t="shared" si="14"/>
        <v>7.4730244172070526E-2</v>
      </c>
      <c r="L26" s="58">
        <f t="shared" si="15"/>
        <v>0.10941340885055251</v>
      </c>
      <c r="M26" s="59">
        <f t="shared" si="16"/>
        <v>8.9455827855151826E-2</v>
      </c>
      <c r="N26" s="57">
        <f t="shared" si="17"/>
        <v>3.9081607431491472E-2</v>
      </c>
      <c r="O26" s="58">
        <f t="shared" si="18"/>
        <v>7.2614336877186547E-2</v>
      </c>
      <c r="P26" s="59">
        <f t="shared" si="19"/>
        <v>5.3318745770861709E-2</v>
      </c>
    </row>
    <row r="27" spans="1:16" x14ac:dyDescent="0.25">
      <c r="A27" s="14">
        <v>1949</v>
      </c>
      <c r="B27" s="15">
        <v>7852167</v>
      </c>
      <c r="C27" s="21">
        <v>13023.998215258558</v>
      </c>
      <c r="D27" s="22">
        <v>10036.709940923532</v>
      </c>
      <c r="E27" s="23">
        <f t="shared" si="0"/>
        <v>23060.708156182089</v>
      </c>
      <c r="F27" s="24">
        <f t="shared" si="1"/>
        <v>1658.6501809320355</v>
      </c>
      <c r="G27" s="25">
        <f t="shared" si="2"/>
        <v>1278.2089251188279</v>
      </c>
      <c r="H27" s="26">
        <f t="shared" si="3"/>
        <v>2936.8591060508634</v>
      </c>
      <c r="I27" s="46"/>
      <c r="J27" s="57">
        <f t="shared" si="11"/>
        <v>2.7120533013466064E-2</v>
      </c>
      <c r="K27" s="57">
        <f t="shared" si="14"/>
        <v>3.8314386999046324E-2</v>
      </c>
      <c r="L27" s="58">
        <f t="shared" si="15"/>
        <v>5.0551529320757682E-2</v>
      </c>
      <c r="M27" s="59">
        <f t="shared" si="16"/>
        <v>4.3605141321070739E-2</v>
      </c>
      <c r="N27" s="57">
        <f t="shared" si="17"/>
        <v>1.0898286642891497E-2</v>
      </c>
      <c r="O27" s="58">
        <f t="shared" si="18"/>
        <v>2.2812314187262484E-2</v>
      </c>
      <c r="P27" s="59">
        <f t="shared" si="19"/>
        <v>1.6049341608662671E-2</v>
      </c>
    </row>
    <row r="28" spans="1:16" x14ac:dyDescent="0.25">
      <c r="A28" s="14">
        <v>1950</v>
      </c>
      <c r="B28" s="15">
        <v>7916339</v>
      </c>
      <c r="C28" s="21">
        <v>13632.668714389798</v>
      </c>
      <c r="D28" s="22">
        <v>10420.240762147892</v>
      </c>
      <c r="E28" s="23">
        <f t="shared" si="0"/>
        <v>24052.90947653769</v>
      </c>
      <c r="F28" s="24">
        <f t="shared" si="1"/>
        <v>1722.0925877971874</v>
      </c>
      <c r="G28" s="25">
        <f t="shared" si="2"/>
        <v>1316.2954191511874</v>
      </c>
      <c r="H28" s="26">
        <f t="shared" si="3"/>
        <v>3038.3880069483748</v>
      </c>
      <c r="I28" s="46"/>
      <c r="J28" s="57">
        <f t="shared" si="11"/>
        <v>8.1725210378229551E-3</v>
      </c>
      <c r="K28" s="57">
        <f t="shared" si="14"/>
        <v>4.6734534900207292E-2</v>
      </c>
      <c r="L28" s="58">
        <f t="shared" si="15"/>
        <v>3.8212803147828156E-2</v>
      </c>
      <c r="M28" s="59">
        <f t="shared" si="16"/>
        <v>4.3025622354516235E-2</v>
      </c>
      <c r="N28" s="57">
        <f t="shared" si="17"/>
        <v>3.8249419675402629E-2</v>
      </c>
      <c r="O28" s="58">
        <f t="shared" si="18"/>
        <v>2.9796767401556679E-2</v>
      </c>
      <c r="P28" s="59">
        <f t="shared" si="19"/>
        <v>3.4570572584952997E-2</v>
      </c>
    </row>
    <row r="29" spans="1:16" x14ac:dyDescent="0.25">
      <c r="A29" s="14">
        <v>1951</v>
      </c>
      <c r="B29" s="15">
        <v>7854121</v>
      </c>
      <c r="C29" s="21">
        <v>14608.859414536488</v>
      </c>
      <c r="D29" s="22">
        <v>10968.177683973679</v>
      </c>
      <c r="E29" s="23">
        <f t="shared" si="0"/>
        <v>25577.037098510169</v>
      </c>
      <c r="F29" s="24">
        <f t="shared" si="1"/>
        <v>1860.0247455490548</v>
      </c>
      <c r="G29" s="25">
        <f t="shared" si="2"/>
        <v>1396.4869759421429</v>
      </c>
      <c r="H29" s="26">
        <f t="shared" si="3"/>
        <v>3256.5117214911979</v>
      </c>
      <c r="I29" s="46"/>
      <c r="J29" s="57">
        <f t="shared" si="11"/>
        <v>-7.8594410876037246E-3</v>
      </c>
      <c r="K29" s="57">
        <f t="shared" si="14"/>
        <v>7.1606720635430943E-2</v>
      </c>
      <c r="L29" s="58">
        <f t="shared" si="15"/>
        <v>5.258390226607812E-2</v>
      </c>
      <c r="M29" s="59">
        <f t="shared" si="16"/>
        <v>6.3365624165308665E-2</v>
      </c>
      <c r="N29" s="57">
        <f t="shared" si="17"/>
        <v>8.0095668914238249E-2</v>
      </c>
      <c r="O29" s="58">
        <f t="shared" si="18"/>
        <v>6.0922157461177573E-2</v>
      </c>
      <c r="P29" s="59">
        <f t="shared" si="19"/>
        <v>7.1789288940057761E-2</v>
      </c>
    </row>
    <row r="30" spans="1:16" x14ac:dyDescent="0.25">
      <c r="A30" s="14">
        <v>1952</v>
      </c>
      <c r="B30" s="15">
        <v>7850176</v>
      </c>
      <c r="C30" s="21">
        <v>15436.775676627021</v>
      </c>
      <c r="D30" s="22">
        <v>10998.063901589638</v>
      </c>
      <c r="E30" s="23">
        <f t="shared" si="0"/>
        <v>26434.839578216659</v>
      </c>
      <c r="F30" s="24">
        <f t="shared" si="1"/>
        <v>1966.4241510798001</v>
      </c>
      <c r="G30" s="25">
        <f t="shared" si="2"/>
        <v>1400.99583774805</v>
      </c>
      <c r="H30" s="26">
        <f t="shared" si="3"/>
        <v>3367.4199888278499</v>
      </c>
      <c r="I30" s="46"/>
      <c r="J30" s="57">
        <f t="shared" si="11"/>
        <v>-5.0228408755093046E-4</v>
      </c>
      <c r="K30" s="57">
        <f t="shared" si="14"/>
        <v>5.6672204078212829E-2</v>
      </c>
      <c r="L30" s="58">
        <f t="shared" si="15"/>
        <v>2.7248115846651988E-3</v>
      </c>
      <c r="M30" s="59">
        <f t="shared" si="16"/>
        <v>3.3537992551782247E-2</v>
      </c>
      <c r="N30" s="57">
        <f t="shared" si="17"/>
        <v>5.7203220433144075E-2</v>
      </c>
      <c r="O30" s="58">
        <f t="shared" si="18"/>
        <v>3.228717405592052E-3</v>
      </c>
      <c r="P30" s="59">
        <f t="shared" si="19"/>
        <v>3.4057383120938312E-2</v>
      </c>
    </row>
    <row r="31" spans="1:16" x14ac:dyDescent="0.25">
      <c r="A31" s="14">
        <v>1953</v>
      </c>
      <c r="B31" s="15">
        <v>7924618</v>
      </c>
      <c r="C31" s="21">
        <v>16216.621910000809</v>
      </c>
      <c r="D31" s="22">
        <v>11056.370980517009</v>
      </c>
      <c r="E31" s="23">
        <f t="shared" si="0"/>
        <v>27272.992890517817</v>
      </c>
      <c r="F31" s="24">
        <f t="shared" si="1"/>
        <v>2046.3600781767411</v>
      </c>
      <c r="G31" s="25">
        <f t="shared" si="2"/>
        <v>1395.1929267148282</v>
      </c>
      <c r="H31" s="26">
        <f t="shared" si="3"/>
        <v>3441.5530048915693</v>
      </c>
      <c r="I31" s="46"/>
      <c r="J31" s="57">
        <f t="shared" si="11"/>
        <v>9.4828447158381568E-3</v>
      </c>
      <c r="K31" s="57">
        <f t="shared" si="14"/>
        <v>5.0518725523398089E-2</v>
      </c>
      <c r="L31" s="58">
        <f t="shared" si="15"/>
        <v>5.3015766637747319E-3</v>
      </c>
      <c r="M31" s="59">
        <f t="shared" si="16"/>
        <v>3.1706389207363683E-2</v>
      </c>
      <c r="N31" s="57">
        <f t="shared" si="17"/>
        <v>4.0650399382578195E-2</v>
      </c>
      <c r="O31" s="58">
        <f t="shared" si="18"/>
        <v>-4.1419902021617716E-3</v>
      </c>
      <c r="P31" s="59">
        <f t="shared" si="19"/>
        <v>2.2014781734880584E-2</v>
      </c>
    </row>
    <row r="32" spans="1:16" x14ac:dyDescent="0.25">
      <c r="A32" s="14">
        <v>1954</v>
      </c>
      <c r="B32" s="15">
        <v>7991550</v>
      </c>
      <c r="C32" s="21">
        <v>16812.646129167701</v>
      </c>
      <c r="D32" s="22">
        <v>11510.061334376658</v>
      </c>
      <c r="E32" s="23">
        <f t="shared" si="0"/>
        <v>28322.707463544357</v>
      </c>
      <c r="F32" s="24">
        <f t="shared" si="1"/>
        <v>2103.8029079675034</v>
      </c>
      <c r="G32" s="25">
        <f t="shared" si="2"/>
        <v>1440.2789614501139</v>
      </c>
      <c r="H32" s="26">
        <f t="shared" si="3"/>
        <v>3544.0818694176173</v>
      </c>
      <c r="I32" s="46"/>
      <c r="J32" s="57">
        <f t="shared" si="11"/>
        <v>8.4460853507386524E-3</v>
      </c>
      <c r="K32" s="57">
        <f t="shared" si="14"/>
        <v>3.6753907347332415E-2</v>
      </c>
      <c r="L32" s="58">
        <f t="shared" si="15"/>
        <v>4.1034291872000361E-2</v>
      </c>
      <c r="M32" s="59">
        <f t="shared" si="16"/>
        <v>3.8489159486104763E-2</v>
      </c>
      <c r="N32" s="57">
        <f t="shared" si="17"/>
        <v>2.8070734179852952E-2</v>
      </c>
      <c r="O32" s="58">
        <f t="shared" si="18"/>
        <v>3.2315269001145897E-2</v>
      </c>
      <c r="P32" s="59">
        <f t="shared" si="19"/>
        <v>2.9791452980767907E-2</v>
      </c>
    </row>
    <row r="33" spans="1:16" x14ac:dyDescent="0.25">
      <c r="A33" s="14">
        <v>1955</v>
      </c>
      <c r="B33" s="15">
        <v>8008779</v>
      </c>
      <c r="C33" s="21">
        <v>17304.054447899118</v>
      </c>
      <c r="D33" s="22">
        <v>12354.709997515492</v>
      </c>
      <c r="E33" s="23">
        <f t="shared" si="0"/>
        <v>29658.76444541461</v>
      </c>
      <c r="F33" s="24">
        <f t="shared" si="1"/>
        <v>2160.6357783001777</v>
      </c>
      <c r="G33" s="25">
        <f t="shared" si="2"/>
        <v>1542.6458886573712</v>
      </c>
      <c r="H33" s="26">
        <f t="shared" si="3"/>
        <v>3703.2816669575486</v>
      </c>
      <c r="I33" s="46"/>
      <c r="J33" s="57">
        <f t="shared" si="11"/>
        <v>2.1559021716688331E-3</v>
      </c>
      <c r="K33" s="57">
        <f t="shared" si="14"/>
        <v>2.9228493537307498E-2</v>
      </c>
      <c r="L33" s="58">
        <f t="shared" si="15"/>
        <v>7.338350670783611E-2</v>
      </c>
      <c r="M33" s="59">
        <f t="shared" si="16"/>
        <v>4.7172643490738464E-2</v>
      </c>
      <c r="N33" s="57">
        <f t="shared" si="17"/>
        <v>2.7014351067506048E-2</v>
      </c>
      <c r="O33" s="58">
        <f t="shared" si="18"/>
        <v>7.1074375136460644E-2</v>
      </c>
      <c r="P33" s="59">
        <f t="shared" si="19"/>
        <v>4.4919898412530745E-2</v>
      </c>
    </row>
    <row r="34" spans="1:16" x14ac:dyDescent="0.25">
      <c r="A34" s="14">
        <v>1956</v>
      </c>
      <c r="B34" s="15">
        <v>7988080</v>
      </c>
      <c r="C34" s="21">
        <v>17663.215525498421</v>
      </c>
      <c r="D34" s="22">
        <v>13042.360348233738</v>
      </c>
      <c r="E34" s="23">
        <f t="shared" si="0"/>
        <v>30705.575873732159</v>
      </c>
      <c r="F34" s="24">
        <f t="shared" si="1"/>
        <v>2211.1966236565509</v>
      </c>
      <c r="G34" s="25">
        <f t="shared" si="2"/>
        <v>1632.7278079630823</v>
      </c>
      <c r="H34" s="26">
        <f t="shared" si="3"/>
        <v>3843.9244316196332</v>
      </c>
      <c r="I34" s="46"/>
      <c r="J34" s="57">
        <f t="shared" si="11"/>
        <v>-2.5845387917433627E-3</v>
      </c>
      <c r="K34" s="57">
        <f t="shared" si="14"/>
        <v>2.0755891555976236E-2</v>
      </c>
      <c r="L34" s="58">
        <f t="shared" si="15"/>
        <v>5.5658963331112643E-2</v>
      </c>
      <c r="M34" s="59">
        <f t="shared" si="16"/>
        <v>3.5295179954112799E-2</v>
      </c>
      <c r="N34" s="57">
        <f t="shared" si="17"/>
        <v>2.3400910909727957E-2</v>
      </c>
      <c r="O34" s="58">
        <f t="shared" si="18"/>
        <v>5.8394424778918763E-2</v>
      </c>
      <c r="P34" s="59">
        <f t="shared" si="19"/>
        <v>3.797787403452646E-2</v>
      </c>
    </row>
    <row r="35" spans="1:16" x14ac:dyDescent="0.25">
      <c r="A35" s="14">
        <v>1957</v>
      </c>
      <c r="B35" s="15">
        <v>7948324</v>
      </c>
      <c r="C35" s="21">
        <v>18331.906648782195</v>
      </c>
      <c r="D35" s="22">
        <v>13532.054563807198</v>
      </c>
      <c r="E35" s="23">
        <f t="shared" si="0"/>
        <v>31863.961212589391</v>
      </c>
      <c r="F35" s="24">
        <f t="shared" si="1"/>
        <v>2306.3864342699408</v>
      </c>
      <c r="G35" s="25">
        <f t="shared" si="2"/>
        <v>1702.5041460070322</v>
      </c>
      <c r="H35" s="26">
        <f t="shared" si="3"/>
        <v>4008.8905802769732</v>
      </c>
      <c r="I35" s="46"/>
      <c r="J35" s="57">
        <f t="shared" si="11"/>
        <v>-4.9769156042502871E-3</v>
      </c>
      <c r="K35" s="57">
        <f t="shared" si="14"/>
        <v>3.7857836378572207E-2</v>
      </c>
      <c r="L35" s="58">
        <f t="shared" si="15"/>
        <v>3.7546441173109901E-2</v>
      </c>
      <c r="M35" s="59">
        <f t="shared" si="16"/>
        <v>3.7725569571492645E-2</v>
      </c>
      <c r="N35" s="57">
        <f t="shared" si="17"/>
        <v>4.3049003238788908E-2</v>
      </c>
      <c r="O35" s="58">
        <f t="shared" si="18"/>
        <v>4.2736050493927591E-2</v>
      </c>
      <c r="P35" s="59">
        <f t="shared" si="19"/>
        <v>4.2916074858379005E-2</v>
      </c>
    </row>
    <row r="36" spans="1:16" x14ac:dyDescent="0.25">
      <c r="A36" s="27">
        <v>1958</v>
      </c>
      <c r="B36" s="15">
        <v>7855913</v>
      </c>
      <c r="C36" s="21">
        <v>19185.846123315365</v>
      </c>
      <c r="D36" s="22">
        <v>14151.293266270612</v>
      </c>
      <c r="E36" s="23">
        <f t="shared" si="0"/>
        <v>33337.13938958598</v>
      </c>
      <c r="F36" s="24">
        <f t="shared" si="1"/>
        <v>2442.2172347523915</v>
      </c>
      <c r="G36" s="25">
        <f t="shared" si="2"/>
        <v>1801.3556497215043</v>
      </c>
      <c r="H36" s="26">
        <f t="shared" si="3"/>
        <v>4243.572884473896</v>
      </c>
      <c r="I36" s="46"/>
      <c r="J36" s="57">
        <f t="shared" si="11"/>
        <v>-1.1626476223163484E-2</v>
      </c>
      <c r="K36" s="57">
        <f t="shared" si="14"/>
        <v>4.6582141775738162E-2</v>
      </c>
      <c r="L36" s="58">
        <f t="shared" si="15"/>
        <v>4.5760878331042809E-2</v>
      </c>
      <c r="M36" s="59">
        <f t="shared" si="16"/>
        <v>4.6233365875882892E-2</v>
      </c>
      <c r="N36" s="57">
        <f t="shared" si="17"/>
        <v>5.8893340016304085E-2</v>
      </c>
      <c r="O36" s="58">
        <f t="shared" si="18"/>
        <v>5.8062415851563909E-2</v>
      </c>
      <c r="P36" s="59">
        <f t="shared" si="19"/>
        <v>5.8540461381390019E-2</v>
      </c>
    </row>
    <row r="37" spans="1:16" x14ac:dyDescent="0.25">
      <c r="A37" s="27">
        <v>1959</v>
      </c>
      <c r="B37" s="15">
        <v>7803384</v>
      </c>
      <c r="C37" s="21">
        <v>19934.043189040192</v>
      </c>
      <c r="D37" s="22">
        <v>15184.036861084092</v>
      </c>
      <c r="E37" s="23">
        <f t="shared" si="0"/>
        <v>35118.080050124285</v>
      </c>
      <c r="F37" s="24">
        <f t="shared" si="1"/>
        <v>2554.5382860871891</v>
      </c>
      <c r="G37" s="25">
        <f t="shared" si="2"/>
        <v>1945.8272027986952</v>
      </c>
      <c r="H37" s="26">
        <f t="shared" si="3"/>
        <v>4500.3654888858846</v>
      </c>
      <c r="I37" s="46"/>
      <c r="J37" s="57">
        <f t="shared" si="11"/>
        <v>-6.6865557192398173E-3</v>
      </c>
      <c r="K37" s="57">
        <f t="shared" si="14"/>
        <v>3.8997345278173112E-2</v>
      </c>
      <c r="L37" s="58">
        <f t="shared" si="15"/>
        <v>7.297874302944507E-2</v>
      </c>
      <c r="M37" s="59">
        <f t="shared" si="16"/>
        <v>5.3422119988334904E-2</v>
      </c>
      <c r="N37" s="57">
        <f t="shared" si="17"/>
        <v>4.599142522478572E-2</v>
      </c>
      <c r="O37" s="58">
        <f t="shared" si="18"/>
        <v>8.0201571022094909E-2</v>
      </c>
      <c r="P37" s="59">
        <f t="shared" si="19"/>
        <v>6.0513301268260156E-2</v>
      </c>
    </row>
    <row r="38" spans="1:16" x14ac:dyDescent="0.25">
      <c r="A38" s="27">
        <v>1960</v>
      </c>
      <c r="B38" s="15">
        <v>7798521</v>
      </c>
      <c r="C38" s="21">
        <v>20732.843760556159</v>
      </c>
      <c r="D38" s="22">
        <v>15842.751345604767</v>
      </c>
      <c r="E38" s="23">
        <f t="shared" si="0"/>
        <v>36575.595106160923</v>
      </c>
      <c r="F38" s="24">
        <f t="shared" si="1"/>
        <v>2658.5609964448595</v>
      </c>
      <c r="G38" s="25">
        <f t="shared" si="2"/>
        <v>2031.50717239907</v>
      </c>
      <c r="H38" s="26">
        <f t="shared" si="3"/>
        <v>4690.068168843929</v>
      </c>
      <c r="I38" s="46"/>
      <c r="J38" s="57">
        <f t="shared" si="11"/>
        <v>-6.2319116936959684E-4</v>
      </c>
      <c r="K38" s="57">
        <f t="shared" si="14"/>
        <v>4.0072180236629062E-2</v>
      </c>
      <c r="L38" s="58">
        <f t="shared" si="15"/>
        <v>4.3382039344815215E-2</v>
      </c>
      <c r="M38" s="59">
        <f t="shared" si="16"/>
        <v>4.150326709080665E-2</v>
      </c>
      <c r="N38" s="57">
        <f t="shared" si="17"/>
        <v>4.0720748216697578E-2</v>
      </c>
      <c r="O38" s="58">
        <f t="shared" si="18"/>
        <v>4.4032671286094116E-2</v>
      </c>
      <c r="P38" s="59">
        <f t="shared" si="19"/>
        <v>4.2152727467698936E-2</v>
      </c>
    </row>
    <row r="39" spans="1:16" x14ac:dyDescent="0.25">
      <c r="A39" s="27">
        <v>1961</v>
      </c>
      <c r="B39" s="15">
        <v>7806879</v>
      </c>
      <c r="C39" s="21">
        <v>21430.629550558093</v>
      </c>
      <c r="D39" s="22">
        <v>16257.932882052704</v>
      </c>
      <c r="E39" s="23">
        <f t="shared" ref="E39:E70" si="20">C39+D39</f>
        <v>37688.562432610794</v>
      </c>
      <c r="F39" s="24">
        <f t="shared" ref="F39:F70" si="21">C39/$B39*1000000</f>
        <v>2745.0956458474752</v>
      </c>
      <c r="G39" s="25">
        <f t="shared" ref="G39:G70" si="22">D39/$B39*1000000</f>
        <v>2082.5137525575465</v>
      </c>
      <c r="H39" s="26">
        <f t="shared" ref="H39:H70" si="23">F39+G39</f>
        <v>4827.6093984050221</v>
      </c>
      <c r="I39" s="46"/>
      <c r="J39" s="57">
        <f t="shared" si="11"/>
        <v>1.0717416802492608E-3</v>
      </c>
      <c r="K39" s="57">
        <f t="shared" si="14"/>
        <v>3.3656057898311831E-2</v>
      </c>
      <c r="L39" s="58">
        <f t="shared" si="15"/>
        <v>2.6206403634752462E-2</v>
      </c>
      <c r="M39" s="59">
        <f t="shared" si="16"/>
        <v>3.042923357007532E-2</v>
      </c>
      <c r="N39" s="57">
        <f t="shared" si="17"/>
        <v>3.2549431635510162E-2</v>
      </c>
      <c r="O39" s="58">
        <f t="shared" si="18"/>
        <v>2.5107752929191651E-2</v>
      </c>
      <c r="P39" s="59">
        <f t="shared" si="19"/>
        <v>2.9326061926941316E-2</v>
      </c>
    </row>
    <row r="40" spans="1:16" x14ac:dyDescent="0.25">
      <c r="A40" s="27">
        <v>1962</v>
      </c>
      <c r="B40" s="15">
        <v>7859849</v>
      </c>
      <c r="C40" s="21">
        <v>22408.645031515287</v>
      </c>
      <c r="D40" s="22">
        <v>17149.909428540599</v>
      </c>
      <c r="E40" s="23">
        <f t="shared" si="20"/>
        <v>39558.554460055886</v>
      </c>
      <c r="F40" s="24">
        <f t="shared" si="21"/>
        <v>2851.0274219664125</v>
      </c>
      <c r="G40" s="25">
        <f t="shared" si="22"/>
        <v>2181.9642372952203</v>
      </c>
      <c r="H40" s="26">
        <f t="shared" si="23"/>
        <v>5032.9916592616328</v>
      </c>
      <c r="I40" s="46"/>
      <c r="J40" s="57">
        <f t="shared" si="11"/>
        <v>6.7850417561230447E-3</v>
      </c>
      <c r="K40" s="57">
        <f t="shared" si="14"/>
        <v>4.5636339270850979E-2</v>
      </c>
      <c r="L40" s="58">
        <f t="shared" si="15"/>
        <v>5.4864080997194753E-2</v>
      </c>
      <c r="M40" s="59">
        <f t="shared" si="16"/>
        <v>4.9616963522786106E-2</v>
      </c>
      <c r="N40" s="57">
        <f t="shared" si="17"/>
        <v>3.8589466374033599E-2</v>
      </c>
      <c r="O40" s="58">
        <f t="shared" si="18"/>
        <v>4.7755019440105961E-2</v>
      </c>
      <c r="P40" s="59">
        <f t="shared" si="19"/>
        <v>4.2543263944358589E-2</v>
      </c>
    </row>
    <row r="41" spans="1:16" x14ac:dyDescent="0.25">
      <c r="A41" s="27">
        <v>1963</v>
      </c>
      <c r="B41" s="15">
        <v>7897136</v>
      </c>
      <c r="C41" s="21">
        <v>23327.312976231569</v>
      </c>
      <c r="D41" s="22">
        <v>17737.259951683274</v>
      </c>
      <c r="E41" s="23">
        <f t="shared" si="20"/>
        <v>41064.572927914844</v>
      </c>
      <c r="F41" s="24">
        <f t="shared" si="21"/>
        <v>2953.8953078978975</v>
      </c>
      <c r="G41" s="25">
        <f t="shared" si="22"/>
        <v>2246.0370381975536</v>
      </c>
      <c r="H41" s="26">
        <f t="shared" si="23"/>
        <v>5199.9323460954511</v>
      </c>
      <c r="I41" s="46"/>
      <c r="J41" s="57">
        <f t="shared" si="11"/>
        <v>4.7439842673822064E-3</v>
      </c>
      <c r="K41" s="57">
        <f t="shared" si="14"/>
        <v>4.0996139812303545E-2</v>
      </c>
      <c r="L41" s="58">
        <f t="shared" si="15"/>
        <v>3.4248024783455566E-2</v>
      </c>
      <c r="M41" s="59">
        <f t="shared" si="16"/>
        <v>3.8070614268265413E-2</v>
      </c>
      <c r="N41" s="57">
        <f t="shared" si="17"/>
        <v>3.6080987905944051E-2</v>
      </c>
      <c r="O41" s="58">
        <f t="shared" si="18"/>
        <v>2.9364734676750937E-2</v>
      </c>
      <c r="P41" s="59">
        <f t="shared" si="19"/>
        <v>3.3169275479846494E-2</v>
      </c>
    </row>
    <row r="42" spans="1:16" x14ac:dyDescent="0.25">
      <c r="A42" s="27">
        <v>1964</v>
      </c>
      <c r="B42" s="15">
        <v>7907867</v>
      </c>
      <c r="C42" s="21">
        <v>24336.569648560548</v>
      </c>
      <c r="D42" s="22">
        <v>18542.965414782724</v>
      </c>
      <c r="E42" s="23">
        <f t="shared" si="20"/>
        <v>42879.535063343268</v>
      </c>
      <c r="F42" s="24">
        <f t="shared" si="21"/>
        <v>3077.513778185767</v>
      </c>
      <c r="G42" s="25">
        <f t="shared" si="22"/>
        <v>2344.8757313170195</v>
      </c>
      <c r="H42" s="26">
        <f t="shared" si="23"/>
        <v>5422.3895095027865</v>
      </c>
      <c r="I42" s="46"/>
      <c r="J42" s="57">
        <f t="shared" si="11"/>
        <v>1.3588470554388721E-3</v>
      </c>
      <c r="K42" s="57">
        <f t="shared" si="14"/>
        <v>4.3265020422940337E-2</v>
      </c>
      <c r="L42" s="58">
        <f t="shared" si="15"/>
        <v>4.5424460446213955E-2</v>
      </c>
      <c r="M42" s="59">
        <f t="shared" si="16"/>
        <v>4.4197759918614743E-2</v>
      </c>
      <c r="N42" s="57">
        <f t="shared" si="17"/>
        <v>4.1849306560509447E-2</v>
      </c>
      <c r="O42" s="58">
        <f t="shared" si="18"/>
        <v>4.4005816216986293E-2</v>
      </c>
      <c r="P42" s="59">
        <f t="shared" si="19"/>
        <v>4.2780780325800682E-2</v>
      </c>
    </row>
    <row r="43" spans="1:16" x14ac:dyDescent="0.25">
      <c r="A43" s="27">
        <v>1965</v>
      </c>
      <c r="B43" s="15">
        <v>7914300</v>
      </c>
      <c r="C43" s="21">
        <v>25611.469424566189</v>
      </c>
      <c r="D43" s="22">
        <v>19664.390220277077</v>
      </c>
      <c r="E43" s="23">
        <f t="shared" si="20"/>
        <v>45275.859644843265</v>
      </c>
      <c r="F43" s="24">
        <f t="shared" si="21"/>
        <v>3236.1004036448185</v>
      </c>
      <c r="G43" s="25">
        <f t="shared" si="22"/>
        <v>2484.6657594830972</v>
      </c>
      <c r="H43" s="26">
        <f t="shared" si="23"/>
        <v>5720.7661631279152</v>
      </c>
      <c r="I43" s="46"/>
      <c r="J43" s="57">
        <f t="shared" si="11"/>
        <v>8.1349370190464398E-4</v>
      </c>
      <c r="K43" s="57">
        <f t="shared" si="14"/>
        <v>5.2386174157500909E-2</v>
      </c>
      <c r="L43" s="58">
        <f t="shared" si="15"/>
        <v>6.0477101715367354E-2</v>
      </c>
      <c r="M43" s="59">
        <f t="shared" si="16"/>
        <v>5.588504114981796E-2</v>
      </c>
      <c r="N43" s="57">
        <f t="shared" si="17"/>
        <v>5.1530760506469653E-2</v>
      </c>
      <c r="O43" s="58">
        <f t="shared" si="18"/>
        <v>5.9615111495722406E-2</v>
      </c>
      <c r="P43" s="59">
        <f t="shared" si="19"/>
        <v>5.502678350609469E-2</v>
      </c>
    </row>
    <row r="44" spans="1:16" x14ac:dyDescent="0.25">
      <c r="A44" s="27">
        <v>1966</v>
      </c>
      <c r="B44" s="15">
        <v>7915694</v>
      </c>
      <c r="C44" s="21">
        <v>26971.260688164519</v>
      </c>
      <c r="D44" s="22">
        <v>20637.30878027586</v>
      </c>
      <c r="E44" s="23">
        <f t="shared" si="20"/>
        <v>47608.569468440379</v>
      </c>
      <c r="F44" s="24">
        <f t="shared" si="21"/>
        <v>3407.3147203725307</v>
      </c>
      <c r="G44" s="25">
        <f t="shared" si="22"/>
        <v>2607.1382724339596</v>
      </c>
      <c r="H44" s="26">
        <f t="shared" si="23"/>
        <v>6014.4529928064903</v>
      </c>
      <c r="I44" s="46"/>
      <c r="J44" s="60">
        <f t="shared" si="11"/>
        <v>1.7613686617901081E-4</v>
      </c>
      <c r="K44" s="60">
        <f t="shared" si="14"/>
        <v>5.3093059248448871E-2</v>
      </c>
      <c r="L44" s="58">
        <f t="shared" si="15"/>
        <v>4.9476162194724616E-2</v>
      </c>
      <c r="M44" s="59">
        <f t="shared" si="16"/>
        <v>5.1522154231759654E-2</v>
      </c>
      <c r="N44" s="60">
        <f t="shared" si="17"/>
        <v>5.2907603402809533E-2</v>
      </c>
      <c r="O44" s="58">
        <f t="shared" si="18"/>
        <v>4.9291343305805979E-2</v>
      </c>
      <c r="P44" s="59">
        <f t="shared" si="19"/>
        <v>5.1336975031679666E-2</v>
      </c>
    </row>
    <row r="45" spans="1:16" x14ac:dyDescent="0.25">
      <c r="A45" s="27">
        <v>1967</v>
      </c>
      <c r="B45" s="15">
        <v>7904571</v>
      </c>
      <c r="C45" s="21">
        <v>28468.73481097585</v>
      </c>
      <c r="D45" s="22">
        <v>21753.015852641198</v>
      </c>
      <c r="E45" s="23">
        <f t="shared" si="20"/>
        <v>50221.750663617044</v>
      </c>
      <c r="F45" s="24">
        <f t="shared" si="21"/>
        <v>3601.5534316759063</v>
      </c>
      <c r="G45" s="25">
        <f t="shared" si="22"/>
        <v>2751.9540089704042</v>
      </c>
      <c r="H45" s="26">
        <f t="shared" si="23"/>
        <v>6353.50744064631</v>
      </c>
      <c r="I45" s="46"/>
      <c r="J45" s="60">
        <f t="shared" si="11"/>
        <v>-1.405183171557689E-3</v>
      </c>
      <c r="K45" s="60">
        <f t="shared" si="14"/>
        <v>5.5521102262322097E-2</v>
      </c>
      <c r="L45" s="58">
        <f t="shared" si="15"/>
        <v>5.406262435883491E-2</v>
      </c>
      <c r="M45" s="59">
        <f t="shared" si="16"/>
        <v>5.4888882912328185E-2</v>
      </c>
      <c r="N45" s="60">
        <f t="shared" si="17"/>
        <v>5.7006389853573314E-2</v>
      </c>
      <c r="O45" s="58">
        <f t="shared" si="18"/>
        <v>5.5545859637604833E-2</v>
      </c>
      <c r="P45" s="59">
        <f t="shared" si="19"/>
        <v>5.6373280869489006E-2</v>
      </c>
    </row>
    <row r="46" spans="1:16" x14ac:dyDescent="0.25">
      <c r="A46" s="27">
        <v>1968</v>
      </c>
      <c r="B46" s="15">
        <v>7894324</v>
      </c>
      <c r="C46" s="21">
        <v>30393.940499941378</v>
      </c>
      <c r="D46" s="22">
        <v>22884.92950548368</v>
      </c>
      <c r="E46" s="23">
        <f t="shared" si="20"/>
        <v>53278.870005425058</v>
      </c>
      <c r="F46" s="24">
        <f t="shared" si="21"/>
        <v>3850.100464579536</v>
      </c>
      <c r="G46" s="25">
        <f t="shared" si="22"/>
        <v>2898.909330993215</v>
      </c>
      <c r="H46" s="26">
        <f t="shared" si="23"/>
        <v>6749.0097955727506</v>
      </c>
      <c r="I46" s="46"/>
      <c r="J46" s="60">
        <f t="shared" si="11"/>
        <v>-1.2963385362722013E-3</v>
      </c>
      <c r="K46" s="60">
        <f t="shared" si="14"/>
        <v>6.7625263354635701E-2</v>
      </c>
      <c r="L46" s="58">
        <f t="shared" si="15"/>
        <v>5.2034791888640575E-2</v>
      </c>
      <c r="M46" s="59">
        <f t="shared" si="16"/>
        <v>6.0872416859468981E-2</v>
      </c>
      <c r="N46" s="60">
        <f t="shared" si="17"/>
        <v>6.9011063592071542E-2</v>
      </c>
      <c r="O46" s="58">
        <f t="shared" si="18"/>
        <v>5.3400355363421026E-2</v>
      </c>
      <c r="P46" s="59">
        <f t="shared" si="19"/>
        <v>6.2249451758918273E-2</v>
      </c>
    </row>
    <row r="47" spans="1:16" x14ac:dyDescent="0.25">
      <c r="A47" s="27">
        <v>1969</v>
      </c>
      <c r="B47" s="15">
        <v>7875217</v>
      </c>
      <c r="C47" s="21">
        <v>32180.949795619628</v>
      </c>
      <c r="D47" s="22">
        <v>23721.699015147955</v>
      </c>
      <c r="E47" s="23">
        <f t="shared" si="20"/>
        <v>55902.648810767583</v>
      </c>
      <c r="F47" s="24">
        <f t="shared" si="21"/>
        <v>4086.3572134735623</v>
      </c>
      <c r="G47" s="25">
        <f t="shared" si="22"/>
        <v>3012.1962372780276</v>
      </c>
      <c r="H47" s="26">
        <f t="shared" si="23"/>
        <v>7098.5534507515895</v>
      </c>
      <c r="I47" s="46"/>
      <c r="J47" s="60">
        <f t="shared" si="11"/>
        <v>-2.4203465679898395E-3</v>
      </c>
      <c r="K47" s="60">
        <f t="shared" si="14"/>
        <v>5.8794919851925531E-2</v>
      </c>
      <c r="L47" s="58">
        <f t="shared" si="15"/>
        <v>3.6564216178326836E-2</v>
      </c>
      <c r="M47" s="59">
        <f t="shared" si="16"/>
        <v>4.9246142139939497E-2</v>
      </c>
      <c r="N47" s="60">
        <f t="shared" si="17"/>
        <v>6.1363788053730106E-2</v>
      </c>
      <c r="O47" s="58">
        <f t="shared" si="18"/>
        <v>3.9079147827641325E-2</v>
      </c>
      <c r="P47" s="59">
        <f t="shared" si="19"/>
        <v>5.179184291718375E-2</v>
      </c>
    </row>
    <row r="48" spans="1:16" x14ac:dyDescent="0.25">
      <c r="A48" s="27">
        <v>1970</v>
      </c>
      <c r="B48" s="15">
        <v>7878139</v>
      </c>
      <c r="C48" s="21">
        <v>34095.527217785668</v>
      </c>
      <c r="D48" s="22">
        <v>24225.856040037605</v>
      </c>
      <c r="E48" s="23">
        <f t="shared" si="20"/>
        <v>58321.383257823269</v>
      </c>
      <c r="F48" s="24">
        <f t="shared" si="21"/>
        <v>4327.8656568239867</v>
      </c>
      <c r="G48" s="25">
        <f t="shared" si="22"/>
        <v>3075.0734456497407</v>
      </c>
      <c r="H48" s="26">
        <f t="shared" si="23"/>
        <v>7402.939102473727</v>
      </c>
      <c r="I48" s="61"/>
      <c r="J48" s="60">
        <f t="shared" si="11"/>
        <v>3.7103739490595977E-4</v>
      </c>
      <c r="K48" s="60">
        <f t="shared" si="14"/>
        <v>5.9494124142558613E-2</v>
      </c>
      <c r="L48" s="58">
        <f t="shared" si="15"/>
        <v>2.1252989702285285E-2</v>
      </c>
      <c r="M48" s="59">
        <f t="shared" si="16"/>
        <v>4.3266902347385727E-2</v>
      </c>
      <c r="N48" s="60">
        <f t="shared" si="17"/>
        <v>5.9101158007949239E-2</v>
      </c>
      <c r="O48" s="58">
        <f t="shared" si="18"/>
        <v>2.0874207195920258E-2</v>
      </c>
      <c r="P48" s="59">
        <f t="shared" si="19"/>
        <v>4.2879954885725269E-2</v>
      </c>
    </row>
    <row r="49" spans="1:16" x14ac:dyDescent="0.25">
      <c r="A49" s="27">
        <v>1971</v>
      </c>
      <c r="B49" s="15">
        <v>7900293</v>
      </c>
      <c r="C49" s="21">
        <v>36046.52210702774</v>
      </c>
      <c r="D49" s="22">
        <v>25041.593140499146</v>
      </c>
      <c r="E49" s="23">
        <f t="shared" si="20"/>
        <v>61088.11524752689</v>
      </c>
      <c r="F49" s="24">
        <f t="shared" si="21"/>
        <v>4562.6816761134987</v>
      </c>
      <c r="G49" s="25">
        <f t="shared" si="22"/>
        <v>3169.7043565978051</v>
      </c>
      <c r="H49" s="26">
        <f t="shared" si="23"/>
        <v>7732.3860327113034</v>
      </c>
      <c r="I49" s="46"/>
      <c r="J49" s="60">
        <f t="shared" ref="J49:J80" si="24">B49/B48-1</f>
        <v>2.8120854430215836E-3</v>
      </c>
      <c r="K49" s="60">
        <f t="shared" si="14"/>
        <v>5.7221431913343501E-2</v>
      </c>
      <c r="L49" s="58">
        <f t="shared" si="15"/>
        <v>3.3672168245092671E-2</v>
      </c>
      <c r="M49" s="59">
        <f t="shared" si="16"/>
        <v>4.7439409615382955E-2</v>
      </c>
      <c r="N49" s="60">
        <f t="shared" si="17"/>
        <v>5.4256771792180025E-2</v>
      </c>
      <c r="O49" s="58">
        <f t="shared" si="18"/>
        <v>3.0773544964247002E-2</v>
      </c>
      <c r="P49" s="59">
        <f t="shared" si="19"/>
        <v>4.4502180239128331E-2</v>
      </c>
    </row>
    <row r="50" spans="1:16" x14ac:dyDescent="0.25">
      <c r="A50" s="27">
        <v>1972</v>
      </c>
      <c r="B50" s="15">
        <v>7869253</v>
      </c>
      <c r="C50" s="21">
        <v>37640.197824226685</v>
      </c>
      <c r="D50" s="22">
        <v>26527.892474744625</v>
      </c>
      <c r="E50" s="23">
        <f t="shared" si="20"/>
        <v>64168.090298971307</v>
      </c>
      <c r="F50" s="24">
        <f t="shared" si="21"/>
        <v>4783.1983320687095</v>
      </c>
      <c r="G50" s="25">
        <f t="shared" si="22"/>
        <v>3371.0814069320973</v>
      </c>
      <c r="H50" s="26">
        <f t="shared" si="23"/>
        <v>8154.2797390008072</v>
      </c>
      <c r="I50" s="46"/>
      <c r="J50" s="60">
        <f t="shared" si="24"/>
        <v>-3.9289682040906104E-3</v>
      </c>
      <c r="K50" s="60">
        <f t="shared" si="14"/>
        <v>4.4211636075931926E-2</v>
      </c>
      <c r="L50" s="58">
        <f t="shared" si="15"/>
        <v>5.9353225887282868E-2</v>
      </c>
      <c r="M50" s="59">
        <f t="shared" si="16"/>
        <v>5.0418564052344239E-2</v>
      </c>
      <c r="N50" s="60">
        <f t="shared" si="17"/>
        <v>4.8330493251294904E-2</v>
      </c>
      <c r="O50" s="58">
        <f t="shared" si="18"/>
        <v>6.3531808547103719E-2</v>
      </c>
      <c r="P50" s="59">
        <f t="shared" si="19"/>
        <v>5.4561904243362047E-2</v>
      </c>
    </row>
    <row r="51" spans="1:16" x14ac:dyDescent="0.25">
      <c r="A51" s="27">
        <v>1973</v>
      </c>
      <c r="B51" s="15">
        <v>7758625</v>
      </c>
      <c r="C51" s="21">
        <v>39430.781323253897</v>
      </c>
      <c r="D51" s="22">
        <v>27736.925161222778</v>
      </c>
      <c r="E51" s="23">
        <f t="shared" si="20"/>
        <v>67167.706484476672</v>
      </c>
      <c r="F51" s="24">
        <f t="shared" si="21"/>
        <v>5082.1867693378526</v>
      </c>
      <c r="G51" s="25">
        <f t="shared" si="22"/>
        <v>3574.9794791245586</v>
      </c>
      <c r="H51" s="26">
        <f t="shared" si="23"/>
        <v>8657.1662484624103</v>
      </c>
      <c r="I51" s="46"/>
      <c r="J51" s="60">
        <f t="shared" si="24"/>
        <v>-1.4058259405308249E-2</v>
      </c>
      <c r="K51" s="60">
        <f t="shared" ref="K51:K82" si="25">C51/C50-1</f>
        <v>4.7571043791771128E-2</v>
      </c>
      <c r="L51" s="58">
        <f t="shared" ref="L51:L82" si="26">D51/D50-1</f>
        <v>4.557590421588098E-2</v>
      </c>
      <c r="M51" s="59">
        <f t="shared" ref="M51:M82" si="27">E51/E50-1</f>
        <v>4.6746228094518338E-2</v>
      </c>
      <c r="N51" s="60">
        <f t="shared" ref="N51:N82" si="28">F51/F50-1</f>
        <v>6.2508057686964547E-2</v>
      </c>
      <c r="O51" s="58">
        <f t="shared" ref="O51:O82" si="29">G51/G50-1</f>
        <v>6.0484469990305545E-2</v>
      </c>
      <c r="P51" s="59">
        <f t="shared" ref="P51:P82" si="30">H51/H50-1</f>
        <v>6.1671481180166632E-2</v>
      </c>
    </row>
    <row r="52" spans="1:16" x14ac:dyDescent="0.25">
      <c r="A52" s="27">
        <v>1974</v>
      </c>
      <c r="B52" s="15">
        <v>7639810</v>
      </c>
      <c r="C52" s="21">
        <v>41561.488165881026</v>
      </c>
      <c r="D52" s="22">
        <v>28938.935629653828</v>
      </c>
      <c r="E52" s="23">
        <f t="shared" si="20"/>
        <v>70500.423795534851</v>
      </c>
      <c r="F52" s="24">
        <f t="shared" si="21"/>
        <v>5440.1206529849596</v>
      </c>
      <c r="G52" s="25">
        <f t="shared" si="22"/>
        <v>3787.9130017178213</v>
      </c>
      <c r="H52" s="26">
        <f t="shared" si="23"/>
        <v>9228.03365470278</v>
      </c>
      <c r="I52" s="46"/>
      <c r="J52" s="60">
        <f t="shared" si="24"/>
        <v>-1.5313924825597347E-2</v>
      </c>
      <c r="K52" s="60">
        <f t="shared" si="25"/>
        <v>5.4036637650153985E-2</v>
      </c>
      <c r="L52" s="58">
        <f t="shared" si="26"/>
        <v>4.3336111030486624E-2</v>
      </c>
      <c r="M52" s="59">
        <f t="shared" si="27"/>
        <v>4.9617851873927199E-2</v>
      </c>
      <c r="N52" s="60">
        <f t="shared" si="28"/>
        <v>7.0429108549613817E-2</v>
      </c>
      <c r="O52" s="58">
        <f t="shared" si="29"/>
        <v>5.9562166394702132E-2</v>
      </c>
      <c r="P52" s="59">
        <f t="shared" si="30"/>
        <v>6.5941601426651619E-2</v>
      </c>
    </row>
    <row r="53" spans="1:16" x14ac:dyDescent="0.25">
      <c r="A53" s="27">
        <v>1975</v>
      </c>
      <c r="B53" s="15">
        <v>7545047</v>
      </c>
      <c r="C53" s="21">
        <v>43858.590583724006</v>
      </c>
      <c r="D53" s="22">
        <v>31300.550329959042</v>
      </c>
      <c r="E53" s="23">
        <f t="shared" si="20"/>
        <v>75159.140913683048</v>
      </c>
      <c r="F53" s="24">
        <f t="shared" si="21"/>
        <v>5812.8982607694825</v>
      </c>
      <c r="G53" s="25">
        <f t="shared" si="22"/>
        <v>4148.4897748097583</v>
      </c>
      <c r="H53" s="26">
        <f t="shared" si="23"/>
        <v>9961.3880355792407</v>
      </c>
      <c r="I53" s="46"/>
      <c r="J53" s="60">
        <f t="shared" si="24"/>
        <v>-1.2403842503936668E-2</v>
      </c>
      <c r="K53" s="60">
        <f t="shared" si="25"/>
        <v>5.5269975143207972E-2</v>
      </c>
      <c r="L53" s="58">
        <f t="shared" si="26"/>
        <v>8.1606826544278865E-2</v>
      </c>
      <c r="M53" s="59">
        <f t="shared" si="27"/>
        <v>6.6080696644595927E-2</v>
      </c>
      <c r="N53" s="60">
        <f t="shared" si="28"/>
        <v>6.8523775769565365E-2</v>
      </c>
      <c r="O53" s="58">
        <f t="shared" si="29"/>
        <v>9.5191408284301948E-2</v>
      </c>
      <c r="P53" s="59">
        <f t="shared" si="30"/>
        <v>7.9470275934974355E-2</v>
      </c>
    </row>
    <row r="54" spans="1:16" x14ac:dyDescent="0.25">
      <c r="A54" s="27">
        <v>1976</v>
      </c>
      <c r="B54" s="15">
        <v>7460021</v>
      </c>
      <c r="C54" s="21">
        <v>45465.605468214511</v>
      </c>
      <c r="D54" s="22">
        <v>33112.778687053469</v>
      </c>
      <c r="E54" s="23">
        <f t="shared" si="20"/>
        <v>78578.384155267981</v>
      </c>
      <c r="F54" s="24">
        <f t="shared" si="21"/>
        <v>6094.5680271160782</v>
      </c>
      <c r="G54" s="25">
        <f t="shared" si="22"/>
        <v>4438.6977847721164</v>
      </c>
      <c r="H54" s="26">
        <f t="shared" si="23"/>
        <v>10533.265811888195</v>
      </c>
      <c r="I54" s="46"/>
      <c r="J54" s="60">
        <f t="shared" si="24"/>
        <v>-1.1269114692062265E-2</v>
      </c>
      <c r="K54" s="60">
        <f t="shared" si="25"/>
        <v>3.664082368134447E-2</v>
      </c>
      <c r="L54" s="58">
        <f t="shared" si="26"/>
        <v>5.7897651574511322E-2</v>
      </c>
      <c r="M54" s="59">
        <f t="shared" si="27"/>
        <v>4.5493378450290889E-2</v>
      </c>
      <c r="N54" s="60">
        <f t="shared" si="28"/>
        <v>4.8455994533320723E-2</v>
      </c>
      <c r="O54" s="58">
        <f t="shared" si="29"/>
        <v>6.9955098292526552E-2</v>
      </c>
      <c r="P54" s="59">
        <f t="shared" si="30"/>
        <v>5.7409446782553886E-2</v>
      </c>
    </row>
    <row r="55" spans="1:16" x14ac:dyDescent="0.25">
      <c r="A55" s="27">
        <v>1977</v>
      </c>
      <c r="B55" s="15">
        <v>7364248</v>
      </c>
      <c r="C55" s="21">
        <v>47456.198460412576</v>
      </c>
      <c r="D55" s="22">
        <v>36273.149531741656</v>
      </c>
      <c r="E55" s="23">
        <f t="shared" si="20"/>
        <v>83729.347992154231</v>
      </c>
      <c r="F55" s="24">
        <f t="shared" si="21"/>
        <v>6444.1336658424016</v>
      </c>
      <c r="G55" s="25">
        <f t="shared" si="22"/>
        <v>4925.5741430410353</v>
      </c>
      <c r="H55" s="26">
        <f t="shared" si="23"/>
        <v>11369.707808883437</v>
      </c>
      <c r="I55" s="46"/>
      <c r="J55" s="60">
        <f t="shared" si="24"/>
        <v>-1.2838167613737239E-2</v>
      </c>
      <c r="K55" s="60">
        <f t="shared" si="25"/>
        <v>4.3782392683403559E-2</v>
      </c>
      <c r="L55" s="58">
        <f t="shared" si="26"/>
        <v>9.5442634837644702E-2</v>
      </c>
      <c r="M55" s="59">
        <f t="shared" si="27"/>
        <v>6.5551918536631337E-2</v>
      </c>
      <c r="N55" s="60">
        <f t="shared" si="28"/>
        <v>5.7356918024547232E-2</v>
      </c>
      <c r="O55" s="58">
        <f t="shared" si="29"/>
        <v>0.10968900832565143</v>
      </c>
      <c r="P55" s="59">
        <f t="shared" si="30"/>
        <v>7.9409559383871731E-2</v>
      </c>
    </row>
    <row r="56" spans="1:16" x14ac:dyDescent="0.25">
      <c r="A56" s="27">
        <v>1978</v>
      </c>
      <c r="B56" s="15">
        <v>7239850</v>
      </c>
      <c r="C56" s="21">
        <v>50728.741726877233</v>
      </c>
      <c r="D56" s="22">
        <v>42253.196204266264</v>
      </c>
      <c r="E56" s="23">
        <f t="shared" si="20"/>
        <v>92981.937931143504</v>
      </c>
      <c r="F56" s="24">
        <f t="shared" si="21"/>
        <v>7006.8774528308231</v>
      </c>
      <c r="G56" s="25">
        <f t="shared" si="22"/>
        <v>5836.1977394927053</v>
      </c>
      <c r="H56" s="26">
        <f t="shared" si="23"/>
        <v>12843.075192323529</v>
      </c>
      <c r="I56" s="46"/>
      <c r="J56" s="60">
        <f t="shared" si="24"/>
        <v>-1.6892152464175525E-2</v>
      </c>
      <c r="K56" s="60">
        <f t="shared" si="25"/>
        <v>6.8959237626135872E-2</v>
      </c>
      <c r="L56" s="58">
        <f t="shared" si="26"/>
        <v>0.16486152290943545</v>
      </c>
      <c r="M56" s="59">
        <f t="shared" si="27"/>
        <v>0.11050593562314948</v>
      </c>
      <c r="N56" s="60">
        <f t="shared" si="28"/>
        <v>8.7326523031526548E-2</v>
      </c>
      <c r="O56" s="58">
        <f t="shared" si="29"/>
        <v>0.18487663975949276</v>
      </c>
      <c r="P56" s="59">
        <f t="shared" si="30"/>
        <v>0.12958709302000826</v>
      </c>
    </row>
    <row r="57" spans="1:16" x14ac:dyDescent="0.25">
      <c r="A57" s="27">
        <v>1979</v>
      </c>
      <c r="B57" s="15">
        <v>7140551</v>
      </c>
      <c r="C57" s="21">
        <v>54437.252883971378</v>
      </c>
      <c r="D57" s="22">
        <v>47078.660943960196</v>
      </c>
      <c r="E57" s="23">
        <f t="shared" si="20"/>
        <v>101515.91382793157</v>
      </c>
      <c r="F57" s="24">
        <f t="shared" si="21"/>
        <v>7623.6767840424891</v>
      </c>
      <c r="G57" s="25">
        <f t="shared" si="22"/>
        <v>6593.141193720232</v>
      </c>
      <c r="H57" s="26">
        <f t="shared" si="23"/>
        <v>14216.817977762721</v>
      </c>
      <c r="I57" s="46"/>
      <c r="J57" s="60">
        <f t="shared" si="24"/>
        <v>-1.3715615655020441E-2</v>
      </c>
      <c r="K57" s="60">
        <f t="shared" si="25"/>
        <v>7.310473374365789E-2</v>
      </c>
      <c r="L57" s="58">
        <f t="shared" si="26"/>
        <v>0.11420354371219643</v>
      </c>
      <c r="M57" s="59">
        <f t="shared" si="27"/>
        <v>9.1781007007057491E-2</v>
      </c>
      <c r="N57" s="60">
        <f t="shared" si="28"/>
        <v>8.8027703547530312E-2</v>
      </c>
      <c r="O57" s="58">
        <f t="shared" si="29"/>
        <v>0.12969804794402351</v>
      </c>
      <c r="P57" s="59">
        <f t="shared" si="30"/>
        <v>0.10696369559996777</v>
      </c>
    </row>
    <row r="58" spans="1:16" x14ac:dyDescent="0.25">
      <c r="A58" s="27">
        <v>1980</v>
      </c>
      <c r="B58" s="15">
        <v>7090008</v>
      </c>
      <c r="C58" s="21">
        <v>58883.292693349467</v>
      </c>
      <c r="D58" s="22">
        <v>49937.248624074105</v>
      </c>
      <c r="E58" s="23">
        <f t="shared" si="20"/>
        <v>108820.54131742357</v>
      </c>
      <c r="F58" s="24">
        <f t="shared" si="21"/>
        <v>8305.109485539293</v>
      </c>
      <c r="G58" s="25">
        <f t="shared" si="22"/>
        <v>7043.3275426592054</v>
      </c>
      <c r="H58" s="26">
        <f t="shared" si="23"/>
        <v>15348.437028198499</v>
      </c>
      <c r="I58" s="46"/>
      <c r="J58" s="60">
        <f t="shared" si="24"/>
        <v>-7.0783053016496567E-3</v>
      </c>
      <c r="K58" s="60">
        <f t="shared" si="25"/>
        <v>8.1672743825895511E-2</v>
      </c>
      <c r="L58" s="58">
        <f t="shared" si="26"/>
        <v>6.0719392242625903E-2</v>
      </c>
      <c r="M58" s="59">
        <f t="shared" si="27"/>
        <v>7.1955491647085701E-2</v>
      </c>
      <c r="N58" s="60">
        <f t="shared" si="28"/>
        <v>8.9383734489261846E-2</v>
      </c>
      <c r="O58" s="58">
        <f t="shared" si="29"/>
        <v>6.8281011389193624E-2</v>
      </c>
      <c r="P58" s="59">
        <f t="shared" si="30"/>
        <v>7.9597210304429789E-2</v>
      </c>
    </row>
    <row r="59" spans="1:16" x14ac:dyDescent="0.25">
      <c r="A59" s="27">
        <v>1981</v>
      </c>
      <c r="B59" s="15">
        <v>7083559</v>
      </c>
      <c r="C59" s="21">
        <v>65358.90147422169</v>
      </c>
      <c r="D59" s="22">
        <v>54017.15647166413</v>
      </c>
      <c r="E59" s="23">
        <f t="shared" si="20"/>
        <v>119376.05794588581</v>
      </c>
      <c r="F59" s="24">
        <f t="shared" si="21"/>
        <v>9226.8450752258414</v>
      </c>
      <c r="G59" s="25">
        <f t="shared" si="22"/>
        <v>7625.7085557788296</v>
      </c>
      <c r="H59" s="26">
        <f t="shared" si="23"/>
        <v>16852.55363100467</v>
      </c>
      <c r="I59" s="46"/>
      <c r="J59" s="60">
        <f t="shared" si="24"/>
        <v>-9.0958994686607397E-4</v>
      </c>
      <c r="K59" s="60">
        <f t="shared" si="25"/>
        <v>0.10997361874098477</v>
      </c>
      <c r="L59" s="58">
        <f t="shared" si="26"/>
        <v>8.1700693570513572E-2</v>
      </c>
      <c r="M59" s="59">
        <f t="shared" si="27"/>
        <v>9.6999302711354485E-2</v>
      </c>
      <c r="N59" s="60">
        <f t="shared" si="28"/>
        <v>0.11098415876292278</v>
      </c>
      <c r="O59" s="58">
        <f t="shared" si="29"/>
        <v>8.2685493410937783E-2</v>
      </c>
      <c r="P59" s="59">
        <f t="shared" si="30"/>
        <v>9.7998030681741399E-2</v>
      </c>
    </row>
    <row r="60" spans="1:16" x14ac:dyDescent="0.25">
      <c r="A60" s="27">
        <v>1982</v>
      </c>
      <c r="B60" s="15">
        <v>7099173</v>
      </c>
      <c r="C60" s="21">
        <v>72731.056440455373</v>
      </c>
      <c r="D60" s="22">
        <v>59104.626476439225</v>
      </c>
      <c r="E60" s="23">
        <f t="shared" si="20"/>
        <v>131835.68291689461</v>
      </c>
      <c r="F60" s="24">
        <f t="shared" si="21"/>
        <v>10245.004092794381</v>
      </c>
      <c r="G60" s="25">
        <f t="shared" si="22"/>
        <v>8325.565030805592</v>
      </c>
      <c r="H60" s="26">
        <f t="shared" si="23"/>
        <v>18570.569123599973</v>
      </c>
      <c r="I60" s="46"/>
      <c r="J60" s="60">
        <f t="shared" si="24"/>
        <v>2.204259186660229E-3</v>
      </c>
      <c r="K60" s="60">
        <f t="shared" si="25"/>
        <v>0.11279496441875403</v>
      </c>
      <c r="L60" s="58">
        <f t="shared" si="26"/>
        <v>9.4182484549030887E-2</v>
      </c>
      <c r="M60" s="59">
        <f t="shared" si="27"/>
        <v>0.10437289675503325</v>
      </c>
      <c r="N60" s="60">
        <f t="shared" si="28"/>
        <v>0.11034747080584517</v>
      </c>
      <c r="O60" s="58">
        <f t="shared" si="29"/>
        <v>9.1775927431216209E-2</v>
      </c>
      <c r="P60" s="59">
        <f t="shared" si="30"/>
        <v>0.10194392673135089</v>
      </c>
    </row>
    <row r="61" spans="1:16" x14ac:dyDescent="0.25">
      <c r="A61" s="27">
        <v>1983</v>
      </c>
      <c r="B61" s="15">
        <v>7145165</v>
      </c>
      <c r="C61" s="21">
        <v>79348.830778475109</v>
      </c>
      <c r="D61" s="22">
        <v>63976.408057153436</v>
      </c>
      <c r="E61" s="23">
        <f t="shared" si="20"/>
        <v>143325.23883562855</v>
      </c>
      <c r="F61" s="24">
        <f t="shared" si="21"/>
        <v>11105.248203292032</v>
      </c>
      <c r="G61" s="25">
        <f t="shared" si="22"/>
        <v>8953.8041538793641</v>
      </c>
      <c r="H61" s="26">
        <f t="shared" si="23"/>
        <v>20059.052357171397</v>
      </c>
      <c r="I61" s="46"/>
      <c r="J61" s="60">
        <f t="shared" si="24"/>
        <v>6.4785010873802396E-3</v>
      </c>
      <c r="K61" s="60">
        <f t="shared" si="25"/>
        <v>9.0989663314428482E-2</v>
      </c>
      <c r="L61" s="58">
        <f t="shared" si="26"/>
        <v>8.2426399947832074E-2</v>
      </c>
      <c r="M61" s="59">
        <f t="shared" si="27"/>
        <v>8.7150577632131743E-2</v>
      </c>
      <c r="N61" s="60">
        <f t="shared" si="28"/>
        <v>8.3967180755221582E-2</v>
      </c>
      <c r="O61" s="58">
        <f t="shared" si="29"/>
        <v>7.5459037404574048E-2</v>
      </c>
      <c r="P61" s="59">
        <f t="shared" si="30"/>
        <v>8.0152806500680684E-2</v>
      </c>
    </row>
    <row r="62" spans="1:16" x14ac:dyDescent="0.25">
      <c r="A62" s="27">
        <v>1984</v>
      </c>
      <c r="B62" s="15">
        <v>7207869</v>
      </c>
      <c r="C62" s="21">
        <v>87463.963004331439</v>
      </c>
      <c r="D62" s="22">
        <v>70580.794449895344</v>
      </c>
      <c r="E62" s="23">
        <f t="shared" si="20"/>
        <v>158044.75745422678</v>
      </c>
      <c r="F62" s="24">
        <f t="shared" si="21"/>
        <v>12134.510630580473</v>
      </c>
      <c r="G62" s="25">
        <f t="shared" si="22"/>
        <v>9792.1860746769053</v>
      </c>
      <c r="H62" s="26">
        <f t="shared" si="23"/>
        <v>21926.696705257378</v>
      </c>
      <c r="I62" s="46"/>
      <c r="J62" s="60">
        <f t="shared" si="24"/>
        <v>8.7757245633934833E-3</v>
      </c>
      <c r="K62" s="60">
        <f t="shared" si="25"/>
        <v>0.10227160433544435</v>
      </c>
      <c r="L62" s="58">
        <f t="shared" si="26"/>
        <v>0.10323159103965107</v>
      </c>
      <c r="M62" s="59">
        <f t="shared" si="27"/>
        <v>0.10270011575197313</v>
      </c>
      <c r="N62" s="60">
        <f t="shared" si="28"/>
        <v>9.2682523474200806E-2</v>
      </c>
      <c r="O62" s="58">
        <f t="shared" si="29"/>
        <v>9.3634158888130203E-2</v>
      </c>
      <c r="P62" s="59">
        <f t="shared" si="30"/>
        <v>9.310730710657289E-2</v>
      </c>
    </row>
    <row r="63" spans="1:16" x14ac:dyDescent="0.25">
      <c r="A63" s="27">
        <v>1985</v>
      </c>
      <c r="B63" s="15">
        <v>7254284</v>
      </c>
      <c r="C63" s="21">
        <v>95972.880683305775</v>
      </c>
      <c r="D63" s="22">
        <v>76903.399625071877</v>
      </c>
      <c r="E63" s="23">
        <f t="shared" si="20"/>
        <v>172876.28030837764</v>
      </c>
      <c r="F63" s="24">
        <f t="shared" si="21"/>
        <v>13229.821259176753</v>
      </c>
      <c r="G63" s="25">
        <f t="shared" si="22"/>
        <v>10601.10131131782</v>
      </c>
      <c r="H63" s="26">
        <f t="shared" si="23"/>
        <v>23830.922570494571</v>
      </c>
      <c r="I63" s="46"/>
      <c r="J63" s="60">
        <f t="shared" si="24"/>
        <v>6.4394899518844806E-3</v>
      </c>
      <c r="K63" s="60">
        <f t="shared" si="25"/>
        <v>9.7284840369661119E-2</v>
      </c>
      <c r="L63" s="58">
        <f t="shared" si="26"/>
        <v>8.9579682751586009E-2</v>
      </c>
      <c r="M63" s="59">
        <f t="shared" si="27"/>
        <v>9.3843814202102749E-2</v>
      </c>
      <c r="N63" s="60">
        <f t="shared" si="28"/>
        <v>9.0264095680625323E-2</v>
      </c>
      <c r="O63" s="58">
        <f t="shared" si="29"/>
        <v>8.2608237881917956E-2</v>
      </c>
      <c r="P63" s="59">
        <f t="shared" si="30"/>
        <v>8.6845086190324938E-2</v>
      </c>
    </row>
    <row r="64" spans="1:16" x14ac:dyDescent="0.25">
      <c r="A64" s="27">
        <v>1986</v>
      </c>
      <c r="B64" s="15">
        <v>7296650</v>
      </c>
      <c r="C64" s="21">
        <v>102977.88940795261</v>
      </c>
      <c r="D64" s="22">
        <v>81057.17497212434</v>
      </c>
      <c r="E64" s="23">
        <f t="shared" si="20"/>
        <v>184035.06438007695</v>
      </c>
      <c r="F64" s="24">
        <f t="shared" si="21"/>
        <v>14113.036723421379</v>
      </c>
      <c r="G64" s="25">
        <f t="shared" si="22"/>
        <v>11108.820482293153</v>
      </c>
      <c r="H64" s="26">
        <f t="shared" si="23"/>
        <v>25221.857205714532</v>
      </c>
      <c r="I64" s="46"/>
      <c r="J64" s="60">
        <f t="shared" si="24"/>
        <v>5.8401352910915083E-3</v>
      </c>
      <c r="K64" s="60">
        <f t="shared" si="25"/>
        <v>7.2989459884633234E-2</v>
      </c>
      <c r="L64" s="58">
        <f t="shared" si="26"/>
        <v>5.4012896273811339E-2</v>
      </c>
      <c r="M64" s="59">
        <f t="shared" si="27"/>
        <v>6.4547802924693976E-2</v>
      </c>
      <c r="N64" s="60">
        <f t="shared" si="28"/>
        <v>6.6759440429476014E-2</v>
      </c>
      <c r="O64" s="58">
        <f t="shared" si="29"/>
        <v>4.7893059038430996E-2</v>
      </c>
      <c r="P64" s="59">
        <f t="shared" si="30"/>
        <v>5.8366797638883527E-2</v>
      </c>
    </row>
    <row r="65" spans="1:16" x14ac:dyDescent="0.25">
      <c r="A65" s="27">
        <v>1987</v>
      </c>
      <c r="B65" s="15">
        <v>7330861</v>
      </c>
      <c r="C65" s="21">
        <v>109896.63501680717</v>
      </c>
      <c r="D65" s="22">
        <v>86173.889265276011</v>
      </c>
      <c r="E65" s="23">
        <f t="shared" si="20"/>
        <v>196070.52428208318</v>
      </c>
      <c r="F65" s="24">
        <f t="shared" si="21"/>
        <v>14990.95877234709</v>
      </c>
      <c r="G65" s="25">
        <f t="shared" si="22"/>
        <v>11754.94792020692</v>
      </c>
      <c r="H65" s="26">
        <f t="shared" si="23"/>
        <v>26745.90669255401</v>
      </c>
      <c r="I65" s="46"/>
      <c r="J65" s="60">
        <f t="shared" si="24"/>
        <v>4.6885899693696054E-3</v>
      </c>
      <c r="K65" s="60">
        <f t="shared" si="25"/>
        <v>6.7186710163048335E-2</v>
      </c>
      <c r="L65" s="58">
        <f t="shared" si="26"/>
        <v>6.3124754778479675E-2</v>
      </c>
      <c r="M65" s="59">
        <f t="shared" si="27"/>
        <v>6.5397645511455771E-2</v>
      </c>
      <c r="N65" s="60">
        <f t="shared" si="28"/>
        <v>6.220645961111626E-2</v>
      </c>
      <c r="O65" s="58">
        <f t="shared" si="29"/>
        <v>5.8163460193065397E-2</v>
      </c>
      <c r="P65" s="59">
        <f t="shared" si="30"/>
        <v>6.0425744004853676E-2</v>
      </c>
    </row>
    <row r="66" spans="1:16" x14ac:dyDescent="0.25">
      <c r="A66" s="27">
        <v>1988</v>
      </c>
      <c r="B66" s="15">
        <v>7348098</v>
      </c>
      <c r="C66" s="21">
        <v>118887.87112614456</v>
      </c>
      <c r="D66" s="22">
        <v>93486.225288478337</v>
      </c>
      <c r="E66" s="23">
        <f t="shared" si="20"/>
        <v>212374.09641462291</v>
      </c>
      <c r="F66" s="24">
        <f t="shared" si="21"/>
        <v>16179.407395783857</v>
      </c>
      <c r="G66" s="25">
        <f t="shared" si="22"/>
        <v>12722.506598099037</v>
      </c>
      <c r="H66" s="26">
        <f t="shared" si="23"/>
        <v>28901.913993882896</v>
      </c>
      <c r="I66" s="46"/>
      <c r="J66" s="60">
        <f t="shared" si="24"/>
        <v>2.3512927062727673E-3</v>
      </c>
      <c r="K66" s="60">
        <f t="shared" si="25"/>
        <v>8.1815390507291808E-2</v>
      </c>
      <c r="L66" s="58">
        <f t="shared" si="26"/>
        <v>8.4855587760373385E-2</v>
      </c>
      <c r="M66" s="59">
        <f t="shared" si="27"/>
        <v>8.3151571059625784E-2</v>
      </c>
      <c r="N66" s="60">
        <f t="shared" si="28"/>
        <v>7.9277692740308714E-2</v>
      </c>
      <c r="O66" s="58">
        <f t="shared" si="29"/>
        <v>8.2310758368301151E-2</v>
      </c>
      <c r="P66" s="59">
        <f t="shared" si="30"/>
        <v>8.0610738910904534E-2</v>
      </c>
    </row>
    <row r="67" spans="1:16" x14ac:dyDescent="0.25">
      <c r="A67" s="27">
        <v>1989</v>
      </c>
      <c r="B67" s="15">
        <v>7348947</v>
      </c>
      <c r="C67" s="21">
        <v>129351.77493646533</v>
      </c>
      <c r="D67" s="22">
        <v>98715.699559951841</v>
      </c>
      <c r="E67" s="23">
        <f t="shared" si="20"/>
        <v>228067.47449641716</v>
      </c>
      <c r="F67" s="24">
        <f t="shared" si="21"/>
        <v>17601.40261407047</v>
      </c>
      <c r="G67" s="25">
        <f t="shared" si="22"/>
        <v>13432.631853237184</v>
      </c>
      <c r="H67" s="26">
        <f t="shared" si="23"/>
        <v>31034.034467307654</v>
      </c>
      <c r="I67" s="46"/>
      <c r="J67" s="60">
        <f t="shared" si="24"/>
        <v>1.1554010303083118E-4</v>
      </c>
      <c r="K67" s="60">
        <f t="shared" si="25"/>
        <v>8.8014897661159885E-2</v>
      </c>
      <c r="L67" s="58">
        <f t="shared" si="26"/>
        <v>5.5938447138457859E-2</v>
      </c>
      <c r="M67" s="59">
        <f t="shared" si="27"/>
        <v>7.3894972817945215E-2</v>
      </c>
      <c r="N67" s="60">
        <f t="shared" si="28"/>
        <v>8.7889202830578661E-2</v>
      </c>
      <c r="O67" s="58">
        <f t="shared" si="29"/>
        <v>5.5816457996119562E-2</v>
      </c>
      <c r="P67" s="59">
        <f t="shared" si="30"/>
        <v>7.3770909216463121E-2</v>
      </c>
    </row>
    <row r="68" spans="1:16" x14ac:dyDescent="0.25">
      <c r="A68" s="27">
        <v>1990</v>
      </c>
      <c r="B68" s="15">
        <v>7339913</v>
      </c>
      <c r="C68" s="21">
        <v>138519.42029036279</v>
      </c>
      <c r="D68" s="22">
        <v>100822.22449857742</v>
      </c>
      <c r="E68" s="23">
        <f t="shared" si="20"/>
        <v>239341.6447889402</v>
      </c>
      <c r="F68" s="24">
        <f t="shared" si="21"/>
        <v>18872.07931352358</v>
      </c>
      <c r="G68" s="25">
        <f t="shared" si="22"/>
        <v>13736.160700893513</v>
      </c>
      <c r="H68" s="26">
        <f t="shared" si="23"/>
        <v>32608.240014417093</v>
      </c>
      <c r="I68" s="46"/>
      <c r="J68" s="60">
        <f t="shared" si="24"/>
        <v>-1.2292917611189669E-3</v>
      </c>
      <c r="K68" s="60">
        <f t="shared" si="25"/>
        <v>7.0873749961300581E-2</v>
      </c>
      <c r="L68" s="58">
        <f t="shared" si="26"/>
        <v>2.1339310241591747E-2</v>
      </c>
      <c r="M68" s="59">
        <f t="shared" si="27"/>
        <v>4.9433485934006649E-2</v>
      </c>
      <c r="N68" s="60">
        <f t="shared" si="28"/>
        <v>7.2191786490773069E-2</v>
      </c>
      <c r="O68" s="58">
        <f t="shared" si="29"/>
        <v>2.2596379545917644E-2</v>
      </c>
      <c r="P68" s="59">
        <f t="shared" si="30"/>
        <v>5.0725133684044854E-2</v>
      </c>
    </row>
    <row r="69" spans="1:16" x14ac:dyDescent="0.25">
      <c r="A69" s="27">
        <v>1991</v>
      </c>
      <c r="B69" s="15">
        <v>7355075.5</v>
      </c>
      <c r="C69" s="21">
        <v>141902.49570461528</v>
      </c>
      <c r="D69" s="22">
        <v>102257.29359108787</v>
      </c>
      <c r="E69" s="23">
        <f t="shared" si="20"/>
        <v>244159.78929570317</v>
      </c>
      <c r="F69" s="24">
        <f t="shared" si="21"/>
        <v>19293.139234888244</v>
      </c>
      <c r="G69" s="25">
        <f t="shared" si="22"/>
        <v>13902.956345055583</v>
      </c>
      <c r="H69" s="26">
        <f t="shared" si="23"/>
        <v>33196.095579943823</v>
      </c>
      <c r="I69" s="46"/>
      <c r="J69" s="60">
        <f t="shared" si="24"/>
        <v>2.0657601799911607E-3</v>
      </c>
      <c r="K69" s="60">
        <f t="shared" si="25"/>
        <v>2.442311270983466E-2</v>
      </c>
      <c r="L69" s="58">
        <f t="shared" si="26"/>
        <v>1.4233658299522167E-2</v>
      </c>
      <c r="M69" s="59">
        <f t="shared" si="27"/>
        <v>2.0130823914959572E-2</v>
      </c>
      <c r="N69" s="60">
        <f t="shared" si="28"/>
        <v>2.2311262811561816E-2</v>
      </c>
      <c r="O69" s="58">
        <f t="shared" si="29"/>
        <v>1.2142813977942257E-2</v>
      </c>
      <c r="P69" s="59">
        <f t="shared" si="30"/>
        <v>1.8027822576956565E-2</v>
      </c>
    </row>
    <row r="70" spans="1:16" x14ac:dyDescent="0.25">
      <c r="A70" s="27">
        <v>1992</v>
      </c>
      <c r="B70" s="15">
        <v>7401722.5</v>
      </c>
      <c r="C70" s="21">
        <v>143771.04303476823</v>
      </c>
      <c r="D70" s="22">
        <v>104268.99180987394</v>
      </c>
      <c r="E70" s="23">
        <f t="shared" si="20"/>
        <v>248040.03484464216</v>
      </c>
      <c r="F70" s="24">
        <f t="shared" si="21"/>
        <v>19423.997999758602</v>
      </c>
      <c r="G70" s="25">
        <f t="shared" si="22"/>
        <v>14087.125234683406</v>
      </c>
      <c r="H70" s="26">
        <f t="shared" si="23"/>
        <v>33511.123234442006</v>
      </c>
      <c r="I70" s="46"/>
      <c r="J70" s="60">
        <f t="shared" si="24"/>
        <v>6.3421510764913869E-3</v>
      </c>
      <c r="K70" s="60">
        <f t="shared" si="25"/>
        <v>1.3167825702252056E-2</v>
      </c>
      <c r="L70" s="58">
        <f t="shared" si="26"/>
        <v>1.9672906920757738E-2</v>
      </c>
      <c r="M70" s="59">
        <f t="shared" si="27"/>
        <v>1.5892238276138171E-2</v>
      </c>
      <c r="N70" s="60">
        <f t="shared" si="28"/>
        <v>6.782657984125473E-3</v>
      </c>
      <c r="O70" s="58">
        <f t="shared" si="29"/>
        <v>1.3246742998896055E-2</v>
      </c>
      <c r="P70" s="59">
        <f t="shared" si="30"/>
        <v>9.489900814977581E-3</v>
      </c>
    </row>
    <row r="71" spans="1:16" x14ac:dyDescent="0.25">
      <c r="A71" s="27">
        <v>1993</v>
      </c>
      <c r="B71" s="15">
        <v>7467555</v>
      </c>
      <c r="C71" s="21">
        <v>146712.56273245139</v>
      </c>
      <c r="D71" s="22">
        <v>107723.04943965119</v>
      </c>
      <c r="E71" s="23">
        <f t="shared" ref="E71:E94" si="31">C71+D71</f>
        <v>254435.61217210258</v>
      </c>
      <c r="F71" s="24">
        <f t="shared" ref="F71:F94" si="32">C71/$B71*1000000</f>
        <v>19646.666510317151</v>
      </c>
      <c r="G71" s="25">
        <f t="shared" ref="G71:G94" si="33">D71/$B71*1000000</f>
        <v>14425.477875911351</v>
      </c>
      <c r="H71" s="26">
        <f t="shared" ref="H71:H94" si="34">F71+G71</f>
        <v>34072.144386228501</v>
      </c>
      <c r="I71" s="46"/>
      <c r="J71" s="60">
        <f t="shared" si="24"/>
        <v>8.8942134753093871E-3</v>
      </c>
      <c r="K71" s="60">
        <f t="shared" si="25"/>
        <v>2.0459750695220436E-2</v>
      </c>
      <c r="L71" s="58">
        <f t="shared" si="26"/>
        <v>3.3126412462829213E-2</v>
      </c>
      <c r="M71" s="59">
        <f t="shared" si="27"/>
        <v>2.578445584990452E-2</v>
      </c>
      <c r="N71" s="60">
        <f t="shared" si="28"/>
        <v>1.1463577712544915E-2</v>
      </c>
      <c r="O71" s="58">
        <f t="shared" si="29"/>
        <v>2.4018572674778138E-2</v>
      </c>
      <c r="P71" s="59">
        <f t="shared" si="30"/>
        <v>1.6741341311111047E-2</v>
      </c>
    </row>
    <row r="72" spans="1:16" x14ac:dyDescent="0.25">
      <c r="A72" s="27">
        <v>1994</v>
      </c>
      <c r="B72" s="15">
        <v>7538312</v>
      </c>
      <c r="C72" s="21">
        <v>148902.19081559495</v>
      </c>
      <c r="D72" s="22">
        <v>109885.94238472061</v>
      </c>
      <c r="E72" s="23">
        <f t="shared" si="31"/>
        <v>258788.13320031555</v>
      </c>
      <c r="F72" s="24">
        <f t="shared" si="32"/>
        <v>19752.723264252654</v>
      </c>
      <c r="G72" s="25">
        <f t="shared" si="33"/>
        <v>14576.995802869476</v>
      </c>
      <c r="H72" s="26">
        <f t="shared" si="34"/>
        <v>34329.719067122132</v>
      </c>
      <c r="I72" s="46"/>
      <c r="J72" s="60">
        <f t="shared" si="24"/>
        <v>9.4752566268343497E-3</v>
      </c>
      <c r="K72" s="60">
        <f t="shared" si="25"/>
        <v>1.4924612060227105E-2</v>
      </c>
      <c r="L72" s="58">
        <f t="shared" si="26"/>
        <v>2.0078274392715922E-2</v>
      </c>
      <c r="M72" s="59">
        <f t="shared" si="27"/>
        <v>1.7106571643237034E-2</v>
      </c>
      <c r="N72" s="60">
        <f t="shared" si="28"/>
        <v>5.3982060457844483E-3</v>
      </c>
      <c r="O72" s="58">
        <f t="shared" si="29"/>
        <v>1.0503494460390783E-2</v>
      </c>
      <c r="P72" s="59">
        <f t="shared" si="30"/>
        <v>7.5596850604371379E-3</v>
      </c>
    </row>
    <row r="73" spans="1:16" x14ac:dyDescent="0.25">
      <c r="A73" s="27">
        <v>1995</v>
      </c>
      <c r="B73" s="15">
        <v>7601749</v>
      </c>
      <c r="C73" s="21">
        <v>154925.17385621808</v>
      </c>
      <c r="D73" s="22">
        <v>115965.21229323055</v>
      </c>
      <c r="E73" s="23">
        <f t="shared" si="31"/>
        <v>270890.38614944863</v>
      </c>
      <c r="F73" s="24">
        <f t="shared" si="32"/>
        <v>20380.201168996515</v>
      </c>
      <c r="G73" s="25">
        <f t="shared" si="33"/>
        <v>15255.069891577656</v>
      </c>
      <c r="H73" s="26">
        <f t="shared" si="34"/>
        <v>35635.271060574174</v>
      </c>
      <c r="I73" s="46"/>
      <c r="J73" s="60">
        <f t="shared" si="24"/>
        <v>8.4152791765583768E-3</v>
      </c>
      <c r="K73" s="60">
        <f t="shared" si="25"/>
        <v>4.0449257379175707E-2</v>
      </c>
      <c r="L73" s="58">
        <f t="shared" si="26"/>
        <v>5.5323454270664429E-2</v>
      </c>
      <c r="M73" s="59">
        <f t="shared" si="27"/>
        <v>4.6765100081947342E-2</v>
      </c>
      <c r="N73" s="60">
        <f t="shared" si="28"/>
        <v>3.1766652949542173E-2</v>
      </c>
      <c r="O73" s="58">
        <f t="shared" si="29"/>
        <v>4.6516723876308008E-2</v>
      </c>
      <c r="P73" s="59">
        <f t="shared" si="30"/>
        <v>3.8029789608805098E-2</v>
      </c>
    </row>
    <row r="74" spans="1:16" x14ac:dyDescent="0.25">
      <c r="A74" s="27">
        <v>1996</v>
      </c>
      <c r="B74" s="15">
        <v>7665426</v>
      </c>
      <c r="C74" s="21">
        <v>162319.43209551458</v>
      </c>
      <c r="D74" s="22">
        <v>130671.12539385108</v>
      </c>
      <c r="E74" s="23">
        <f t="shared" si="31"/>
        <v>292990.55748936569</v>
      </c>
      <c r="F74" s="24">
        <f t="shared" si="32"/>
        <v>21175.52659115287</v>
      </c>
      <c r="G74" s="25">
        <f t="shared" si="33"/>
        <v>17046.818453906028</v>
      </c>
      <c r="H74" s="26">
        <f t="shared" si="34"/>
        <v>38222.345045058901</v>
      </c>
      <c r="I74" s="46"/>
      <c r="J74" s="60">
        <f t="shared" si="24"/>
        <v>8.3766249056631548E-3</v>
      </c>
      <c r="K74" s="60">
        <f t="shared" si="25"/>
        <v>4.7727932493133229E-2</v>
      </c>
      <c r="L74" s="58">
        <f t="shared" si="26"/>
        <v>0.12681314344025041</v>
      </c>
      <c r="M74" s="59">
        <f t="shared" si="27"/>
        <v>8.1583446552158323E-2</v>
      </c>
      <c r="N74" s="60">
        <f t="shared" si="28"/>
        <v>3.9024414703336952E-2</v>
      </c>
      <c r="O74" s="58">
        <f t="shared" si="29"/>
        <v>0.11745266164382495</v>
      </c>
      <c r="P74" s="59">
        <f t="shared" si="30"/>
        <v>7.2598689654615578E-2</v>
      </c>
    </row>
    <row r="75" spans="1:16" x14ac:dyDescent="0.25">
      <c r="A75" s="27">
        <v>1997</v>
      </c>
      <c r="B75" s="15">
        <v>7735627.5</v>
      </c>
      <c r="C75" s="21">
        <v>170078.95070367033</v>
      </c>
      <c r="D75" s="22">
        <v>149700.21698391551</v>
      </c>
      <c r="E75" s="23">
        <f t="shared" si="31"/>
        <v>319779.16768758581</v>
      </c>
      <c r="F75" s="24">
        <f t="shared" si="32"/>
        <v>21986.44527592239</v>
      </c>
      <c r="G75" s="25">
        <f t="shared" si="33"/>
        <v>19352.045711083621</v>
      </c>
      <c r="H75" s="26">
        <f t="shared" si="34"/>
        <v>41338.490987006007</v>
      </c>
      <c r="I75" s="46"/>
      <c r="J75" s="60">
        <f t="shared" si="24"/>
        <v>9.1581994268812306E-3</v>
      </c>
      <c r="K75" s="60">
        <f t="shared" si="25"/>
        <v>4.780400293410203E-2</v>
      </c>
      <c r="L75" s="58">
        <f t="shared" si="26"/>
        <v>0.14562583380765681</v>
      </c>
      <c r="M75" s="59">
        <f t="shared" si="27"/>
        <v>9.1431650315872082E-2</v>
      </c>
      <c r="N75" s="60">
        <f t="shared" si="28"/>
        <v>3.8295089441049424E-2</v>
      </c>
      <c r="O75" s="58">
        <f t="shared" si="29"/>
        <v>0.13522917859487049</v>
      </c>
      <c r="P75" s="59">
        <f t="shared" si="30"/>
        <v>8.1526812085276346E-2</v>
      </c>
    </row>
    <row r="76" spans="1:16" x14ac:dyDescent="0.25">
      <c r="A76" s="27">
        <v>1998</v>
      </c>
      <c r="B76" s="15">
        <v>7815851</v>
      </c>
      <c r="C76" s="21">
        <v>181892.92620999698</v>
      </c>
      <c r="D76" s="22">
        <v>157673.36397435085</v>
      </c>
      <c r="E76" s="23">
        <f t="shared" si="31"/>
        <v>339566.29018434783</v>
      </c>
      <c r="F76" s="24">
        <f t="shared" si="32"/>
        <v>23272.312408462876</v>
      </c>
      <c r="G76" s="25">
        <f t="shared" si="33"/>
        <v>20173.537593583969</v>
      </c>
      <c r="H76" s="26">
        <f t="shared" si="34"/>
        <v>43445.850002046849</v>
      </c>
      <c r="I76" s="46"/>
      <c r="J76" s="60">
        <f t="shared" si="24"/>
        <v>1.0370651896048466E-2</v>
      </c>
      <c r="K76" s="60">
        <f t="shared" si="25"/>
        <v>6.9461714441725553E-2</v>
      </c>
      <c r="L76" s="58">
        <f t="shared" si="26"/>
        <v>5.3260757740197562E-2</v>
      </c>
      <c r="M76" s="59">
        <f t="shared" si="27"/>
        <v>6.187745949759127E-2</v>
      </c>
      <c r="N76" s="60">
        <f t="shared" si="28"/>
        <v>5.8484539742704733E-2</v>
      </c>
      <c r="O76" s="58">
        <f t="shared" si="29"/>
        <v>4.2449872988355342E-2</v>
      </c>
      <c r="P76" s="59">
        <f t="shared" si="30"/>
        <v>5.0978131149084449E-2</v>
      </c>
    </row>
    <row r="77" spans="1:16" x14ac:dyDescent="0.25">
      <c r="A77" s="27">
        <v>1999</v>
      </c>
      <c r="B77" s="15">
        <v>7902959.5</v>
      </c>
      <c r="C77" s="21">
        <v>195381.17562981098</v>
      </c>
      <c r="D77" s="22">
        <v>160821.58133129566</v>
      </c>
      <c r="E77" s="23">
        <f t="shared" si="31"/>
        <v>356202.75696110667</v>
      </c>
      <c r="F77" s="24">
        <f t="shared" si="32"/>
        <v>24722.532822015724</v>
      </c>
      <c r="G77" s="25">
        <f t="shared" si="33"/>
        <v>20349.538844441209</v>
      </c>
      <c r="H77" s="26">
        <f t="shared" si="34"/>
        <v>45072.071666456934</v>
      </c>
      <c r="I77" s="46"/>
      <c r="J77" s="60">
        <f t="shared" si="24"/>
        <v>1.1145107551308264E-2</v>
      </c>
      <c r="K77" s="60">
        <f t="shared" si="25"/>
        <v>7.4154887168298655E-2</v>
      </c>
      <c r="L77" s="58">
        <f t="shared" si="26"/>
        <v>1.9966703808367736E-2</v>
      </c>
      <c r="M77" s="59">
        <f t="shared" si="27"/>
        <v>4.8993281305182101E-2</v>
      </c>
      <c r="N77" s="60">
        <f t="shared" si="28"/>
        <v>6.2315269239230364E-2</v>
      </c>
      <c r="O77" s="58">
        <f t="shared" si="29"/>
        <v>8.7243623008994575E-3</v>
      </c>
      <c r="P77" s="59">
        <f t="shared" si="30"/>
        <v>3.7431001219528914E-2</v>
      </c>
    </row>
    <row r="78" spans="1:16" x14ac:dyDescent="0.25">
      <c r="A78" s="28">
        <v>2000</v>
      </c>
      <c r="B78" s="15">
        <v>7982634</v>
      </c>
      <c r="C78" s="21">
        <v>212439.18104410125</v>
      </c>
      <c r="D78" s="22">
        <v>164276.5460732881</v>
      </c>
      <c r="E78" s="23">
        <f t="shared" si="31"/>
        <v>376715.72711738932</v>
      </c>
      <c r="F78" s="24">
        <f t="shared" si="32"/>
        <v>26612.667077571292</v>
      </c>
      <c r="G78" s="25">
        <f t="shared" si="33"/>
        <v>20579.24064579287</v>
      </c>
      <c r="H78" s="26">
        <f t="shared" si="34"/>
        <v>47191.907723364158</v>
      </c>
      <c r="I78" s="46"/>
      <c r="J78" s="60">
        <f t="shared" si="24"/>
        <v>1.008160297417704E-2</v>
      </c>
      <c r="K78" s="60">
        <f t="shared" si="25"/>
        <v>8.7306289151469096E-2</v>
      </c>
      <c r="L78" s="58">
        <f t="shared" si="26"/>
        <v>2.1483215830810254E-2</v>
      </c>
      <c r="M78" s="59">
        <f t="shared" si="27"/>
        <v>5.7587903954720021E-2</v>
      </c>
      <c r="N78" s="60">
        <f t="shared" si="28"/>
        <v>7.6453908228706124E-2</v>
      </c>
      <c r="O78" s="58">
        <f t="shared" si="29"/>
        <v>1.128781360145692E-2</v>
      </c>
      <c r="P78" s="59">
        <f t="shared" si="30"/>
        <v>4.7032141601887512E-2</v>
      </c>
    </row>
    <row r="79" spans="1:16" x14ac:dyDescent="0.25">
      <c r="A79" s="28">
        <v>2001</v>
      </c>
      <c r="B79" s="15">
        <v>8038710.5</v>
      </c>
      <c r="C79" s="21">
        <v>226705.12253615071</v>
      </c>
      <c r="D79" s="22">
        <v>173387.83551201594</v>
      </c>
      <c r="E79" s="23">
        <f t="shared" si="31"/>
        <v>400092.95804816665</v>
      </c>
      <c r="F79" s="24">
        <f t="shared" si="32"/>
        <v>28201.677686508388</v>
      </c>
      <c r="G79" s="25">
        <f t="shared" si="33"/>
        <v>21569.110557223816</v>
      </c>
      <c r="H79" s="26">
        <f t="shared" si="34"/>
        <v>49770.788243732204</v>
      </c>
      <c r="I79" s="46"/>
      <c r="J79" s="60">
        <f t="shared" si="24"/>
        <v>7.0248116098019509E-3</v>
      </c>
      <c r="K79" s="60">
        <f t="shared" si="25"/>
        <v>6.7153061981951145E-2</v>
      </c>
      <c r="L79" s="58">
        <f t="shared" si="26"/>
        <v>5.5463117873582712E-2</v>
      </c>
      <c r="M79" s="59">
        <f t="shared" si="27"/>
        <v>6.2055362301061345E-2</v>
      </c>
      <c r="N79" s="60">
        <f t="shared" si="28"/>
        <v>5.9708807249773566E-2</v>
      </c>
      <c r="O79" s="58">
        <f t="shared" si="29"/>
        <v>4.8100409945558864E-2</v>
      </c>
      <c r="P79" s="59">
        <f t="shared" si="30"/>
        <v>5.4646668142455113E-2</v>
      </c>
    </row>
    <row r="80" spans="1:16" x14ac:dyDescent="0.25">
      <c r="A80" s="28">
        <v>2002</v>
      </c>
      <c r="B80" s="15">
        <v>8065906.5</v>
      </c>
      <c r="C80" s="21">
        <v>224722.82041057877</v>
      </c>
      <c r="D80" s="22">
        <v>187421.59704181517</v>
      </c>
      <c r="E80" s="23">
        <f t="shared" si="31"/>
        <v>412144.41745239391</v>
      </c>
      <c r="F80" s="24">
        <f t="shared" si="32"/>
        <v>27860.826357282811</v>
      </c>
      <c r="G80" s="25">
        <f t="shared" si="33"/>
        <v>23236.271960481459</v>
      </c>
      <c r="H80" s="26">
        <f t="shared" si="34"/>
        <v>51097.09831776427</v>
      </c>
      <c r="I80" s="46"/>
      <c r="J80" s="60">
        <f t="shared" si="24"/>
        <v>3.3831296698643154E-3</v>
      </c>
      <c r="K80" s="60">
        <f t="shared" si="25"/>
        <v>-8.7439670678629566E-3</v>
      </c>
      <c r="L80" s="58">
        <f t="shared" si="26"/>
        <v>8.0938558857704068E-2</v>
      </c>
      <c r="M80" s="59">
        <f t="shared" si="27"/>
        <v>3.0121648386464139E-2</v>
      </c>
      <c r="N80" s="60">
        <f t="shared" si="28"/>
        <v>-1.2086207530434989E-2</v>
      </c>
      <c r="O80" s="58">
        <f t="shared" si="29"/>
        <v>7.7293933787143887E-2</v>
      </c>
      <c r="P80" s="59">
        <f t="shared" si="30"/>
        <v>2.6648363846218492E-2</v>
      </c>
    </row>
    <row r="81" spans="1:25" x14ac:dyDescent="0.25">
      <c r="A81" s="28">
        <v>2003</v>
      </c>
      <c r="B81" s="15">
        <v>8070036.5</v>
      </c>
      <c r="C81" s="21">
        <v>222775.8684544843</v>
      </c>
      <c r="D81" s="22">
        <v>187428.23793161145</v>
      </c>
      <c r="E81" s="23">
        <f t="shared" si="31"/>
        <v>410204.10638609575</v>
      </c>
      <c r="F81" s="24">
        <f t="shared" si="32"/>
        <v>27605.311135145956</v>
      </c>
      <c r="G81" s="25">
        <f t="shared" si="33"/>
        <v>23225.203248041249</v>
      </c>
      <c r="H81" s="26">
        <f t="shared" si="34"/>
        <v>50830.514383187205</v>
      </c>
      <c r="I81" s="46"/>
      <c r="J81" s="60">
        <f t="shared" ref="J81:J94" si="35">B81/B80-1</f>
        <v>5.1203172265879004E-4</v>
      </c>
      <c r="K81" s="60">
        <f t="shared" si="25"/>
        <v>-8.6637928116837237E-3</v>
      </c>
      <c r="L81" s="58">
        <f t="shared" si="26"/>
        <v>3.5432895147069488E-5</v>
      </c>
      <c r="M81" s="59">
        <f t="shared" si="27"/>
        <v>-4.7078426496515169E-3</v>
      </c>
      <c r="N81" s="60">
        <f t="shared" si="28"/>
        <v>-9.1711286255535818E-3</v>
      </c>
      <c r="O81" s="58">
        <f t="shared" si="29"/>
        <v>-4.7635491868214253E-4</v>
      </c>
      <c r="P81" s="59">
        <f t="shared" si="30"/>
        <v>-5.2172029988714064E-3</v>
      </c>
    </row>
    <row r="82" spans="1:25" x14ac:dyDescent="0.25">
      <c r="A82" s="28">
        <v>2004</v>
      </c>
      <c r="B82" s="15">
        <v>8055719.5</v>
      </c>
      <c r="C82" s="21">
        <v>234726.81690043263</v>
      </c>
      <c r="D82" s="22">
        <v>188477.18323023702</v>
      </c>
      <c r="E82" s="23">
        <f t="shared" si="31"/>
        <v>423204.00013066968</v>
      </c>
      <c r="F82" s="24">
        <f t="shared" si="32"/>
        <v>29137.908401655819</v>
      </c>
      <c r="G82" s="25">
        <f t="shared" si="33"/>
        <v>23396.69141039941</v>
      </c>
      <c r="H82" s="26">
        <f t="shared" si="34"/>
        <v>52534.599812055225</v>
      </c>
      <c r="I82" s="46"/>
      <c r="J82" s="60">
        <f t="shared" si="35"/>
        <v>-1.7740935868133523E-3</v>
      </c>
      <c r="K82" s="60">
        <f t="shared" si="25"/>
        <v>5.3645614890241333E-2</v>
      </c>
      <c r="L82" s="58">
        <f t="shared" si="26"/>
        <v>5.5965168866833892E-3</v>
      </c>
      <c r="M82" s="59">
        <f t="shared" si="27"/>
        <v>3.1691281345531008E-2</v>
      </c>
      <c r="N82" s="60">
        <f t="shared" si="28"/>
        <v>5.5518202964886187E-2</v>
      </c>
      <c r="O82" s="58">
        <f t="shared" si="29"/>
        <v>7.3837098658167122E-3</v>
      </c>
      <c r="P82" s="59">
        <f t="shared" si="30"/>
        <v>3.3524851155778634E-2</v>
      </c>
    </row>
    <row r="83" spans="1:25" x14ac:dyDescent="0.25">
      <c r="A83" s="28">
        <v>2005</v>
      </c>
      <c r="B83" s="15">
        <v>8028367</v>
      </c>
      <c r="C83" s="21">
        <v>254202.78770512479</v>
      </c>
      <c r="D83" s="22">
        <v>203786.33097879088</v>
      </c>
      <c r="E83" s="23">
        <f t="shared" si="31"/>
        <v>457989.1186839157</v>
      </c>
      <c r="F83" s="24">
        <f t="shared" si="32"/>
        <v>31663.075156519975</v>
      </c>
      <c r="G83" s="25">
        <f t="shared" si="33"/>
        <v>25383.285415177317</v>
      </c>
      <c r="H83" s="26">
        <f t="shared" si="34"/>
        <v>57046.360571697296</v>
      </c>
      <c r="I83" s="46"/>
      <c r="J83" s="60">
        <f t="shared" si="35"/>
        <v>-3.3954136560986337E-3</v>
      </c>
      <c r="K83" s="60">
        <f t="shared" ref="K83:K94" si="36">C83/C82-1</f>
        <v>8.2972925982094159E-2</v>
      </c>
      <c r="L83" s="58">
        <f t="shared" ref="L83:L94" si="37">D83/D82-1</f>
        <v>8.1225469768681613E-2</v>
      </c>
      <c r="M83" s="59">
        <f t="shared" ref="M83:M94" si="38">E83/E82-1</f>
        <v>8.2194682806650432E-2</v>
      </c>
      <c r="N83" s="60">
        <f t="shared" ref="N83:N94" si="39">F83/F82-1</f>
        <v>8.666259499671769E-2</v>
      </c>
      <c r="O83" s="58">
        <f t="shared" ref="O83:O94" si="40">G83/G82-1</f>
        <v>8.4909185231844431E-2</v>
      </c>
      <c r="P83" s="59">
        <f t="shared" ref="P83:P94" si="41">H83/H82-1</f>
        <v>8.5881700360963764E-2</v>
      </c>
    </row>
    <row r="84" spans="1:25" x14ac:dyDescent="0.25">
      <c r="A84" s="28">
        <v>2006</v>
      </c>
      <c r="B84" s="15">
        <v>8003637</v>
      </c>
      <c r="C84" s="21">
        <v>279931.05950334255</v>
      </c>
      <c r="D84" s="22">
        <v>218376.45239682638</v>
      </c>
      <c r="E84" s="23">
        <f t="shared" si="31"/>
        <v>498307.51190016896</v>
      </c>
      <c r="F84" s="24">
        <f t="shared" si="32"/>
        <v>34975.481709545616</v>
      </c>
      <c r="G84" s="25">
        <f t="shared" si="33"/>
        <v>27284.652264567521</v>
      </c>
      <c r="H84" s="26">
        <f t="shared" si="34"/>
        <v>62260.133974113138</v>
      </c>
      <c r="I84" s="46"/>
      <c r="J84" s="60">
        <f t="shared" si="35"/>
        <v>-3.0803275435714594E-3</v>
      </c>
      <c r="K84" s="60">
        <f t="shared" si="36"/>
        <v>0.10121160365897541</v>
      </c>
      <c r="L84" s="58">
        <f t="shared" si="37"/>
        <v>7.1595191630168697E-2</v>
      </c>
      <c r="M84" s="59">
        <f t="shared" si="38"/>
        <v>8.8033517765908398E-2</v>
      </c>
      <c r="N84" s="60">
        <f t="shared" si="39"/>
        <v>0.10461417713382026</v>
      </c>
      <c r="O84" s="58">
        <f t="shared" si="40"/>
        <v>7.4906254974122843E-2</v>
      </c>
      <c r="P84" s="59">
        <f t="shared" si="41"/>
        <v>9.1395372994269142E-2</v>
      </c>
    </row>
    <row r="85" spans="1:25" x14ac:dyDescent="0.25">
      <c r="A85" s="28">
        <v>2007</v>
      </c>
      <c r="B85" s="15">
        <v>8003840.5</v>
      </c>
      <c r="C85" s="21">
        <v>320067.61227687279</v>
      </c>
      <c r="D85" s="22">
        <v>213460.87171859026</v>
      </c>
      <c r="E85" s="23">
        <f t="shared" si="31"/>
        <v>533528.483995463</v>
      </c>
      <c r="F85" s="24">
        <f t="shared" si="32"/>
        <v>39989.254193267945</v>
      </c>
      <c r="G85" s="25">
        <f t="shared" si="33"/>
        <v>26669.805791181152</v>
      </c>
      <c r="H85" s="26">
        <f t="shared" si="34"/>
        <v>66659.059984449093</v>
      </c>
      <c r="I85" s="46"/>
      <c r="J85" s="60">
        <f t="shared" si="35"/>
        <v>2.5425940731738095E-5</v>
      </c>
      <c r="K85" s="60">
        <f t="shared" si="36"/>
        <v>0.14338013382559645</v>
      </c>
      <c r="L85" s="58">
        <f t="shared" si="37"/>
        <v>-2.250966450038161E-2</v>
      </c>
      <c r="M85" s="59">
        <f t="shared" si="38"/>
        <v>7.0681198364816566E-2</v>
      </c>
      <c r="N85" s="60">
        <f t="shared" si="39"/>
        <v>0.14335106304923184</v>
      </c>
      <c r="O85" s="58">
        <f t="shared" si="40"/>
        <v>-2.2534517479807614E-2</v>
      </c>
      <c r="P85" s="59">
        <f t="shared" si="41"/>
        <v>7.0653975980279116E-2</v>
      </c>
    </row>
    <row r="86" spans="1:25" x14ac:dyDescent="0.25">
      <c r="A86" s="28">
        <v>2008</v>
      </c>
      <c r="B86" s="15">
        <v>8040985</v>
      </c>
      <c r="C86" s="21">
        <v>342953.91538773384</v>
      </c>
      <c r="D86" s="22">
        <v>192230.06576699798</v>
      </c>
      <c r="E86" s="23">
        <f t="shared" si="31"/>
        <v>535183.98115473182</v>
      </c>
      <c r="F86" s="24">
        <f t="shared" si="32"/>
        <v>42650.734379896719</v>
      </c>
      <c r="G86" s="25">
        <f t="shared" si="33"/>
        <v>23906.283343023024</v>
      </c>
      <c r="H86" s="26">
        <f t="shared" si="34"/>
        <v>66557.017722919743</v>
      </c>
      <c r="I86" s="46"/>
      <c r="J86" s="60">
        <f t="shared" si="35"/>
        <v>4.640834609335398E-3</v>
      </c>
      <c r="K86" s="60">
        <f t="shared" si="36"/>
        <v>7.1504589133696506E-2</v>
      </c>
      <c r="L86" s="58">
        <f t="shared" si="37"/>
        <v>-9.9459942146124414E-2</v>
      </c>
      <c r="M86" s="59">
        <f t="shared" si="38"/>
        <v>3.1029217913001172E-3</v>
      </c>
      <c r="N86" s="60">
        <f t="shared" si="39"/>
        <v>6.6554884313817064E-2</v>
      </c>
      <c r="O86" s="58">
        <f t="shared" si="40"/>
        <v>-0.10361989396532978</v>
      </c>
      <c r="P86" s="59">
        <f t="shared" si="41"/>
        <v>-1.5308085885572531E-3</v>
      </c>
    </row>
    <row r="87" spans="1:25" x14ac:dyDescent="0.25">
      <c r="A87" s="28">
        <v>2009</v>
      </c>
      <c r="B87" s="15">
        <v>8099884.5</v>
      </c>
      <c r="C87" s="21">
        <v>325707.84630152688</v>
      </c>
      <c r="D87" s="22">
        <v>202389.52185252498</v>
      </c>
      <c r="E87" s="23">
        <f t="shared" si="31"/>
        <v>528097.36815405183</v>
      </c>
      <c r="F87" s="24">
        <f t="shared" si="32"/>
        <v>40211.41860745383</v>
      </c>
      <c r="G87" s="25">
        <f t="shared" si="33"/>
        <v>24986.717014609898</v>
      </c>
      <c r="H87" s="26">
        <f t="shared" si="34"/>
        <v>65198.135622063724</v>
      </c>
      <c r="I87" s="46"/>
      <c r="J87" s="60">
        <f t="shared" si="35"/>
        <v>7.3249110650002169E-3</v>
      </c>
      <c r="K87" s="60">
        <f t="shared" si="36"/>
        <v>-5.0286841212204947E-2</v>
      </c>
      <c r="L87" s="58">
        <f t="shared" si="37"/>
        <v>5.2850505174571794E-2</v>
      </c>
      <c r="M87" s="59">
        <f t="shared" si="38"/>
        <v>-1.324145200570026E-2</v>
      </c>
      <c r="N87" s="60">
        <f t="shared" si="39"/>
        <v>-5.7192819957460173E-2</v>
      </c>
      <c r="O87" s="58">
        <f t="shared" si="40"/>
        <v>4.5194548064377171E-2</v>
      </c>
      <c r="P87" s="59">
        <f t="shared" si="41"/>
        <v>-2.0416811740470608E-2</v>
      </c>
    </row>
    <row r="88" spans="1:25" x14ac:dyDescent="0.25">
      <c r="A88" s="28">
        <v>2010</v>
      </c>
      <c r="B88" s="15">
        <v>8161713.5</v>
      </c>
      <c r="C88" s="21">
        <v>320938.38860507286</v>
      </c>
      <c r="D88" s="22">
        <v>236676.84270472598</v>
      </c>
      <c r="E88" s="23">
        <f t="shared" si="31"/>
        <v>557615.23130979878</v>
      </c>
      <c r="F88" s="24">
        <f t="shared" si="32"/>
        <v>39322.427650158614</v>
      </c>
      <c r="G88" s="25">
        <f t="shared" si="33"/>
        <v>28998.425723314835</v>
      </c>
      <c r="H88" s="26">
        <f t="shared" si="34"/>
        <v>68320.853373473452</v>
      </c>
      <c r="I88" s="46"/>
      <c r="J88" s="60">
        <f t="shared" si="35"/>
        <v>7.6333187220138932E-3</v>
      </c>
      <c r="K88" s="60">
        <f t="shared" si="36"/>
        <v>-1.46433613761906E-2</v>
      </c>
      <c r="L88" s="58">
        <f t="shared" si="37"/>
        <v>0.16941252955370434</v>
      </c>
      <c r="M88" s="59">
        <f t="shared" si="38"/>
        <v>5.58947363417579E-2</v>
      </c>
      <c r="N88" s="60">
        <f t="shared" si="39"/>
        <v>-2.210792327357558E-2</v>
      </c>
      <c r="O88" s="58">
        <f t="shared" si="40"/>
        <v>0.16055365362161278</v>
      </c>
      <c r="P88" s="59">
        <f t="shared" si="41"/>
        <v>4.789581360901618E-2</v>
      </c>
    </row>
    <row r="89" spans="1:25" x14ac:dyDescent="0.25">
      <c r="A89" s="28">
        <v>2011</v>
      </c>
      <c r="B89" s="15">
        <v>8239545.5</v>
      </c>
      <c r="C89" s="21">
        <v>341928.20020515978</v>
      </c>
      <c r="D89" s="22">
        <v>252240.16402491441</v>
      </c>
      <c r="E89" s="23">
        <f t="shared" si="31"/>
        <v>594168.36423007422</v>
      </c>
      <c r="F89" s="24">
        <f t="shared" si="32"/>
        <v>41498.429762316351</v>
      </c>
      <c r="G89" s="25">
        <f t="shared" si="33"/>
        <v>30613.358955893189</v>
      </c>
      <c r="H89" s="26">
        <f t="shared" si="34"/>
        <v>72111.788718209544</v>
      </c>
      <c r="I89" s="46"/>
      <c r="J89" s="60">
        <f t="shared" si="35"/>
        <v>9.5362328020947018E-3</v>
      </c>
      <c r="K89" s="60">
        <f t="shared" si="36"/>
        <v>6.5401374049757877E-2</v>
      </c>
      <c r="L89" s="58">
        <f t="shared" si="37"/>
        <v>6.5757685214708372E-2</v>
      </c>
      <c r="M89" s="59">
        <f t="shared" si="38"/>
        <v>6.555260844366595E-2</v>
      </c>
      <c r="N89" s="60">
        <f t="shared" si="39"/>
        <v>5.533743062653862E-2</v>
      </c>
      <c r="O89" s="58">
        <f t="shared" si="40"/>
        <v>5.5690376022031529E-2</v>
      </c>
      <c r="P89" s="59">
        <f t="shared" si="41"/>
        <v>5.5487236437359533E-2</v>
      </c>
    </row>
    <row r="90" spans="1:25" x14ac:dyDescent="0.25">
      <c r="A90" s="28">
        <v>2012</v>
      </c>
      <c r="B90" s="15">
        <v>8326570.5</v>
      </c>
      <c r="C90" s="21">
        <v>364212.30118808482</v>
      </c>
      <c r="D90" s="22">
        <v>274034.43214533699</v>
      </c>
      <c r="E90" s="23">
        <f t="shared" si="31"/>
        <v>638246.73333342187</v>
      </c>
      <c r="F90" s="24">
        <f t="shared" si="32"/>
        <v>43740.97369236048</v>
      </c>
      <c r="G90" s="25">
        <f t="shared" si="33"/>
        <v>32910.840320794377</v>
      </c>
      <c r="H90" s="26">
        <f t="shared" si="34"/>
        <v>76651.814013154857</v>
      </c>
      <c r="I90" s="46"/>
      <c r="J90" s="60">
        <f t="shared" si="35"/>
        <v>1.0561868976874944E-2</v>
      </c>
      <c r="K90" s="60">
        <f t="shared" si="36"/>
        <v>6.5171872251409413E-2</v>
      </c>
      <c r="L90" s="58">
        <f t="shared" si="37"/>
        <v>8.6402846290053681E-2</v>
      </c>
      <c r="M90" s="59">
        <f t="shared" si="38"/>
        <v>7.4184981491676405E-2</v>
      </c>
      <c r="N90" s="60">
        <f t="shared" si="39"/>
        <v>5.4039247819456682E-2</v>
      </c>
      <c r="O90" s="58">
        <f t="shared" si="40"/>
        <v>7.5048326719434177E-2</v>
      </c>
      <c r="P90" s="59">
        <f t="shared" si="41"/>
        <v>6.2958156712577429E-2</v>
      </c>
    </row>
    <row r="91" spans="1:25" x14ac:dyDescent="0.25">
      <c r="A91" s="29">
        <v>2013</v>
      </c>
      <c r="B91" s="15">
        <v>8402141</v>
      </c>
      <c r="C91" s="21">
        <v>382726.6183176614</v>
      </c>
      <c r="D91" s="22">
        <v>298008.23488470126</v>
      </c>
      <c r="E91" s="23">
        <f t="shared" si="31"/>
        <v>680734.85320236266</v>
      </c>
      <c r="F91" s="24">
        <f t="shared" si="32"/>
        <v>45551.082553561217</v>
      </c>
      <c r="G91" s="25">
        <f t="shared" si="33"/>
        <v>35468.13066868329</v>
      </c>
      <c r="H91" s="26">
        <f t="shared" si="34"/>
        <v>81019.213222244507</v>
      </c>
      <c r="I91" s="46"/>
      <c r="J91" s="60">
        <f t="shared" si="35"/>
        <v>9.0758253953413526E-3</v>
      </c>
      <c r="K91" s="60">
        <f t="shared" si="36"/>
        <v>5.0833860001932019E-2</v>
      </c>
      <c r="L91" s="58">
        <f t="shared" si="37"/>
        <v>8.7484636699411311E-2</v>
      </c>
      <c r="M91" s="59">
        <f t="shared" si="38"/>
        <v>6.6570054572836934E-2</v>
      </c>
      <c r="N91" s="60">
        <f t="shared" si="39"/>
        <v>4.1382454673542846E-2</v>
      </c>
      <c r="O91" s="58">
        <f t="shared" si="40"/>
        <v>7.7703587114824169E-2</v>
      </c>
      <c r="P91" s="59">
        <f t="shared" si="41"/>
        <v>5.6977114831752385E-2</v>
      </c>
    </row>
    <row r="92" spans="1:25" s="197" customFormat="1" x14ac:dyDescent="0.25">
      <c r="A92" s="28">
        <v>2014</v>
      </c>
      <c r="B92" s="15">
        <v>8464729</v>
      </c>
      <c r="C92" s="21">
        <v>404563.23880737083</v>
      </c>
      <c r="D92" s="22">
        <v>314284.45284151222</v>
      </c>
      <c r="E92" s="23">
        <f t="shared" si="31"/>
        <v>718847.69164888305</v>
      </c>
      <c r="F92" s="24">
        <f t="shared" si="32"/>
        <v>47793.997753191012</v>
      </c>
      <c r="G92" s="25">
        <f t="shared" si="33"/>
        <v>37128.708177368964</v>
      </c>
      <c r="H92" s="26">
        <f t="shared" si="34"/>
        <v>84922.705930559983</v>
      </c>
      <c r="I92" s="46"/>
      <c r="J92" s="60">
        <f t="shared" si="35"/>
        <v>7.4490537590359285E-3</v>
      </c>
      <c r="K92" s="60">
        <f t="shared" si="36"/>
        <v>5.7055400498914777E-2</v>
      </c>
      <c r="L92" s="58">
        <f t="shared" si="37"/>
        <v>5.4616671794684324E-2</v>
      </c>
      <c r="M92" s="59">
        <f t="shared" si="38"/>
        <v>5.5987787707985293E-2</v>
      </c>
      <c r="N92" s="60">
        <f t="shared" si="39"/>
        <v>4.9239558620642221E-2</v>
      </c>
      <c r="O92" s="58">
        <f t="shared" si="40"/>
        <v>4.6818861817036428E-2</v>
      </c>
      <c r="P92" s="59">
        <f t="shared" si="41"/>
        <v>4.817983973267892E-2</v>
      </c>
    </row>
    <row r="93" spans="1:25" s="295" customFormat="1" x14ac:dyDescent="0.25">
      <c r="A93" s="28">
        <v>2015</v>
      </c>
      <c r="B93" s="15">
        <v>8517584.9609883856</v>
      </c>
      <c r="C93" s="21">
        <v>424294.28889635758</v>
      </c>
      <c r="D93" s="22">
        <v>330590.91120668018</v>
      </c>
      <c r="E93" s="23">
        <f t="shared" si="31"/>
        <v>754885.20010303776</v>
      </c>
      <c r="F93" s="24">
        <f t="shared" si="32"/>
        <v>49813.919184801678</v>
      </c>
      <c r="G93" s="25">
        <f t="shared" si="33"/>
        <v>38812.751821182683</v>
      </c>
      <c r="H93" s="26">
        <f t="shared" si="34"/>
        <v>88626.671005984361</v>
      </c>
      <c r="I93" s="46"/>
      <c r="J93" s="60">
        <f t="shared" si="35"/>
        <v>6.244259088316495E-3</v>
      </c>
      <c r="K93" s="60">
        <f t="shared" si="36"/>
        <v>4.8771238205311818E-2</v>
      </c>
      <c r="L93" s="58">
        <f t="shared" si="37"/>
        <v>5.1884393955023311E-2</v>
      </c>
      <c r="M93" s="59">
        <f t="shared" si="38"/>
        <v>5.0132328270391158E-2</v>
      </c>
      <c r="N93" s="60">
        <f t="shared" si="39"/>
        <v>4.226307751114633E-2</v>
      </c>
      <c r="O93" s="58">
        <f t="shared" si="40"/>
        <v>4.535691454086721E-2</v>
      </c>
      <c r="P93" s="59">
        <f t="shared" si="41"/>
        <v>4.3615721317842304E-2</v>
      </c>
    </row>
    <row r="94" spans="1:25" s="295" customFormat="1" x14ac:dyDescent="0.25">
      <c r="A94" s="28">
        <v>2016</v>
      </c>
      <c r="B94" s="15">
        <v>8569528.3530752622</v>
      </c>
      <c r="C94" s="21">
        <v>432791.47408921417</v>
      </c>
      <c r="D94" s="22">
        <v>344200.83977702662</v>
      </c>
      <c r="E94" s="23">
        <f t="shared" si="31"/>
        <v>776992.31386624079</v>
      </c>
      <c r="F94" s="24">
        <f t="shared" si="32"/>
        <v>50503.534880528467</v>
      </c>
      <c r="G94" s="25">
        <f t="shared" si="33"/>
        <v>40165.669053829159</v>
      </c>
      <c r="H94" s="26">
        <f t="shared" si="34"/>
        <v>90669.203934357618</v>
      </c>
      <c r="I94" s="46"/>
      <c r="J94" s="60">
        <f t="shared" si="35"/>
        <v>6.098370879161541E-3</v>
      </c>
      <c r="K94" s="60">
        <f t="shared" si="36"/>
        <v>2.0026631079477442E-2</v>
      </c>
      <c r="L94" s="58">
        <f t="shared" si="37"/>
        <v>4.1168489843441902E-2</v>
      </c>
      <c r="M94" s="59">
        <f t="shared" si="38"/>
        <v>2.9285398309816468E-2</v>
      </c>
      <c r="N94" s="60">
        <f t="shared" si="39"/>
        <v>1.3843835357913115E-2</v>
      </c>
      <c r="O94" s="58">
        <f t="shared" si="40"/>
        <v>3.4857544728588374E-2</v>
      </c>
      <c r="P94" s="59">
        <f t="shared" si="41"/>
        <v>2.3046481439377819E-2</v>
      </c>
    </row>
    <row r="95" spans="1:25" s="197" customFormat="1" ht="15.75" thickBot="1" x14ac:dyDescent="0.3">
      <c r="A95" s="220">
        <v>2017</v>
      </c>
      <c r="B95" s="221">
        <v>8619838.3499164805</v>
      </c>
      <c r="C95" s="222">
        <v>445481.97335465444</v>
      </c>
      <c r="D95" s="223">
        <v>370605.78945149627</v>
      </c>
      <c r="E95" s="224">
        <f t="shared" ref="E95" si="42">C95+D95</f>
        <v>816087.76280615071</v>
      </c>
      <c r="F95" s="225">
        <f t="shared" ref="F95" si="43">C95/$B95*1000000</f>
        <v>51681.012481976628</v>
      </c>
      <c r="G95" s="226">
        <f t="shared" ref="G95" si="44">D95/$B95*1000000</f>
        <v>42994.517345570312</v>
      </c>
      <c r="H95" s="227">
        <f t="shared" ref="H95" si="45">F95+G95</f>
        <v>94675.529827546939</v>
      </c>
      <c r="I95" s="46"/>
      <c r="J95" s="229">
        <f t="shared" ref="J95" si="46">B95/B94-1</f>
        <v>5.8708011419512651E-3</v>
      </c>
      <c r="K95" s="229">
        <f t="shared" ref="K95" si="47">C95/C94-1</f>
        <v>2.9322433608810705E-2</v>
      </c>
      <c r="L95" s="230">
        <f t="shared" ref="L95" si="48">D95/D94-1</f>
        <v>7.6713786321889188E-2</v>
      </c>
      <c r="M95" s="231">
        <f t="shared" ref="M95" si="49">E95/E94-1</f>
        <v>5.0316390834517666E-2</v>
      </c>
      <c r="N95" s="229">
        <f t="shared" ref="N95" si="50">F95/F94-1</f>
        <v>2.3314756169713791E-2</v>
      </c>
      <c r="O95" s="230">
        <f t="shared" ref="O95" si="51">G95/G94-1</f>
        <v>7.0429507546606374E-2</v>
      </c>
      <c r="P95" s="231">
        <f t="shared" ref="P95" si="52">H95/H94-1</f>
        <v>4.4186181408296221E-2</v>
      </c>
    </row>
    <row r="96" spans="1:25" ht="15" customHeight="1" x14ac:dyDescent="0.25">
      <c r="A96" s="2" t="s">
        <v>278</v>
      </c>
      <c r="H96" s="3"/>
      <c r="I96" s="3"/>
      <c r="J96" s="3"/>
      <c r="K96" s="3"/>
      <c r="L96" s="101"/>
      <c r="M96" s="3"/>
      <c r="N96" s="3"/>
      <c r="O96" s="3"/>
      <c r="P96" s="3"/>
      <c r="Q96" s="3"/>
      <c r="V96" s="101"/>
      <c r="W96" s="101"/>
      <c r="X96" s="3"/>
      <c r="Y96" s="3"/>
    </row>
    <row r="97" spans="1:16" x14ac:dyDescent="0.25">
      <c r="A97" s="2" t="s">
        <v>279</v>
      </c>
      <c r="B97" s="2" t="s">
        <v>200</v>
      </c>
      <c r="C97" s="2"/>
      <c r="D97" s="2"/>
      <c r="E97" s="2"/>
      <c r="F97" s="2"/>
      <c r="G97" s="3"/>
      <c r="H97" s="3"/>
      <c r="I97" s="47"/>
      <c r="J97" s="2"/>
      <c r="K97" s="2"/>
      <c r="L97" s="2"/>
      <c r="M97" s="2"/>
      <c r="N97" s="2"/>
      <c r="O97" s="2"/>
      <c r="P97" s="2"/>
    </row>
    <row r="98" spans="1:16" ht="9.9499999999999993" customHeight="1" x14ac:dyDescent="0.25">
      <c r="A98" s="2"/>
      <c r="B98" s="3"/>
      <c r="C98" s="3"/>
      <c r="D98" s="3"/>
      <c r="E98" s="3"/>
      <c r="F98" s="3"/>
      <c r="G98" s="3"/>
      <c r="H98" s="3"/>
    </row>
    <row r="100" spans="1:16" x14ac:dyDescent="0.25">
      <c r="A100" s="2"/>
    </row>
    <row r="106" spans="1:16" hidden="1" x14ac:dyDescent="0.25">
      <c r="A106" s="121" t="s">
        <v>153</v>
      </c>
      <c r="I106" s="62"/>
      <c r="J106" s="63" t="e">
        <f>B106/#REF!-1</f>
        <v>#REF!</v>
      </c>
      <c r="K106" s="63" t="e">
        <f>C106/#REF!-1</f>
        <v>#REF!</v>
      </c>
      <c r="L106" s="64" t="e">
        <f>D106/#REF!-1</f>
        <v>#REF!</v>
      </c>
      <c r="M106" s="65" t="e">
        <f>E106/#REF!-1</f>
        <v>#REF!</v>
      </c>
      <c r="N106" s="63" t="e">
        <f>F106/#REF!-1</f>
        <v>#REF!</v>
      </c>
      <c r="O106" s="64" t="e">
        <f>G106/#REF!-1</f>
        <v>#REF!</v>
      </c>
      <c r="P106" s="65" t="e">
        <f>H106/#REF!-1</f>
        <v>#REF!</v>
      </c>
    </row>
    <row r="107" spans="1:16" hidden="1" x14ac:dyDescent="0.25">
      <c r="A107" s="30" t="s">
        <v>16</v>
      </c>
      <c r="B107" s="31" t="e">
        <f>#REF!</f>
        <v>#REF!</v>
      </c>
      <c r="C107" s="32" t="e">
        <f>#REF!/1000</f>
        <v>#REF!</v>
      </c>
      <c r="D107" s="33" t="e">
        <f>#REF!/1000</f>
        <v>#REF!</v>
      </c>
      <c r="E107" s="34" t="e">
        <f>C107+D107</f>
        <v>#REF!</v>
      </c>
      <c r="F107" s="35" t="e">
        <f t="shared" ref="F107:G110" si="53">C107/$B107*1000000000</f>
        <v>#REF!</v>
      </c>
      <c r="G107" s="36" t="e">
        <f t="shared" si="53"/>
        <v>#REF!</v>
      </c>
      <c r="H107" s="37" t="e">
        <f>F107+G107</f>
        <v>#REF!</v>
      </c>
      <c r="I107" s="62"/>
      <c r="J107" s="63" t="e">
        <f t="shared" ref="J107:P108" si="54">B107/B106-1</f>
        <v>#REF!</v>
      </c>
      <c r="K107" s="63" t="e">
        <f t="shared" si="54"/>
        <v>#REF!</v>
      </c>
      <c r="L107" s="64" t="e">
        <f t="shared" si="54"/>
        <v>#REF!</v>
      </c>
      <c r="M107" s="65" t="e">
        <f t="shared" si="54"/>
        <v>#REF!</v>
      </c>
      <c r="N107" s="63" t="e">
        <f t="shared" si="54"/>
        <v>#REF!</v>
      </c>
      <c r="O107" s="64" t="e">
        <f t="shared" si="54"/>
        <v>#REF!</v>
      </c>
      <c r="P107" s="65" t="e">
        <f t="shared" si="54"/>
        <v>#REF!</v>
      </c>
    </row>
    <row r="108" spans="1:16" ht="15.75" hidden="1" thickBot="1" x14ac:dyDescent="0.3">
      <c r="A108" s="30" t="s">
        <v>17</v>
      </c>
      <c r="B108" s="31" t="e">
        <f>#REF!</f>
        <v>#REF!</v>
      </c>
      <c r="C108" s="32" t="e">
        <f>#REF!/1000</f>
        <v>#REF!</v>
      </c>
      <c r="D108" s="33" t="e">
        <f>#REF!/1000</f>
        <v>#REF!</v>
      </c>
      <c r="E108" s="34" t="e">
        <f>C108+D108</f>
        <v>#REF!</v>
      </c>
      <c r="F108" s="35" t="e">
        <f t="shared" si="53"/>
        <v>#REF!</v>
      </c>
      <c r="G108" s="36" t="e">
        <f t="shared" si="53"/>
        <v>#REF!</v>
      </c>
      <c r="H108" s="37" t="e">
        <f>F108+G108</f>
        <v>#REF!</v>
      </c>
      <c r="I108" s="62"/>
      <c r="J108" s="66" t="e">
        <f t="shared" si="54"/>
        <v>#REF!</v>
      </c>
      <c r="K108" s="66" t="e">
        <f t="shared" si="54"/>
        <v>#REF!</v>
      </c>
      <c r="L108" s="67" t="e">
        <f t="shared" si="54"/>
        <v>#REF!</v>
      </c>
      <c r="M108" s="68" t="e">
        <f t="shared" si="54"/>
        <v>#REF!</v>
      </c>
      <c r="N108" s="66" t="e">
        <f t="shared" si="54"/>
        <v>#REF!</v>
      </c>
      <c r="O108" s="67" t="e">
        <f t="shared" si="54"/>
        <v>#REF!</v>
      </c>
      <c r="P108" s="68" t="e">
        <f t="shared" si="54"/>
        <v>#REF!</v>
      </c>
    </row>
    <row r="109" spans="1:16" hidden="1" x14ac:dyDescent="0.25">
      <c r="A109" s="30" t="s">
        <v>33</v>
      </c>
      <c r="B109" s="31" t="e">
        <f>#REF!</f>
        <v>#REF!</v>
      </c>
      <c r="C109" s="32" t="e">
        <f>#REF!/1000</f>
        <v>#REF!</v>
      </c>
      <c r="D109" s="33" t="e">
        <f>#REF!/1000</f>
        <v>#REF!</v>
      </c>
      <c r="E109" s="34" t="e">
        <f>C109+D109</f>
        <v>#REF!</v>
      </c>
      <c r="F109" s="35" t="e">
        <f t="shared" si="53"/>
        <v>#REF!</v>
      </c>
      <c r="G109" s="36" t="e">
        <f t="shared" si="53"/>
        <v>#REF!</v>
      </c>
      <c r="H109" s="37" t="e">
        <f>F109+G109</f>
        <v>#REF!</v>
      </c>
    </row>
    <row r="110" spans="1:16" ht="15.75" hidden="1" thickBot="1" x14ac:dyDescent="0.3">
      <c r="A110" s="38" t="s">
        <v>34</v>
      </c>
      <c r="B110" s="39" t="e">
        <f>#REF!</f>
        <v>#REF!</v>
      </c>
      <c r="C110" s="40" t="e">
        <f>#REF!/1000</f>
        <v>#REF!</v>
      </c>
      <c r="D110" s="41" t="e">
        <f>#REF!/1000</f>
        <v>#REF!</v>
      </c>
      <c r="E110" s="42" t="e">
        <f>C110+D110</f>
        <v>#REF!</v>
      </c>
      <c r="F110" s="43" t="e">
        <f t="shared" si="53"/>
        <v>#REF!</v>
      </c>
      <c r="G110" s="44" t="e">
        <f t="shared" si="53"/>
        <v>#REF!</v>
      </c>
      <c r="H110" s="45" t="e">
        <f>F110+G110</f>
        <v>#REF!</v>
      </c>
    </row>
    <row r="111" spans="1:16" hidden="1" x14ac:dyDescent="0.25"/>
  </sheetData>
  <conditionalFormatting sqref="K7:P93">
    <cfRule type="cellIs" dxfId="68" priority="12" operator="lessThan">
      <formula>0</formula>
    </cfRule>
  </conditionalFormatting>
  <conditionalFormatting sqref="K8:P93">
    <cfRule type="cellIs" dxfId="67" priority="11" operator="lessThan">
      <formula>0</formula>
    </cfRule>
  </conditionalFormatting>
  <conditionalFormatting sqref="K94:P94">
    <cfRule type="cellIs" dxfId="66" priority="10" operator="lessThan">
      <formula>0</formula>
    </cfRule>
  </conditionalFormatting>
  <conditionalFormatting sqref="K94:P94">
    <cfRule type="cellIs" dxfId="65" priority="9" operator="lessThan">
      <formula>0</formula>
    </cfRule>
  </conditionalFormatting>
  <conditionalFormatting sqref="J7:J93">
    <cfRule type="cellIs" dxfId="64" priority="8" operator="lessThan">
      <formula>0</formula>
    </cfRule>
  </conditionalFormatting>
  <conditionalFormatting sqref="J8:J93">
    <cfRule type="cellIs" dxfId="63" priority="7" operator="lessThan">
      <formula>0</formula>
    </cfRule>
  </conditionalFormatting>
  <conditionalFormatting sqref="J94">
    <cfRule type="cellIs" dxfId="62" priority="6" operator="lessThan">
      <formula>0</formula>
    </cfRule>
  </conditionalFormatting>
  <conditionalFormatting sqref="J94">
    <cfRule type="cellIs" dxfId="61" priority="5" operator="lessThan">
      <formula>0</formula>
    </cfRule>
  </conditionalFormatting>
  <conditionalFormatting sqref="K95:P95">
    <cfRule type="cellIs" dxfId="60" priority="4" operator="lessThan">
      <formula>0</formula>
    </cfRule>
  </conditionalFormatting>
  <conditionalFormatting sqref="K95:P95">
    <cfRule type="cellIs" dxfId="59" priority="3" operator="lessThan">
      <formula>0</formula>
    </cfRule>
  </conditionalFormatting>
  <conditionalFormatting sqref="J95">
    <cfRule type="cellIs" dxfId="58" priority="2" operator="lessThan">
      <formula>0</formula>
    </cfRule>
  </conditionalFormatting>
  <conditionalFormatting sqref="J95">
    <cfRule type="cellIs" dxfId="57" priority="1" operator="lessThan">
      <formula>0</formula>
    </cfRule>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10"/>
  <sheetViews>
    <sheetView showGridLines="0" workbookViewId="0">
      <pane xSplit="1" ySplit="6" topLeftCell="B91" activePane="bottomRight" state="frozen"/>
      <selection pane="topRight" activeCell="B1" sqref="B1"/>
      <selection pane="bottomLeft" activeCell="A7" sqref="A7"/>
      <selection pane="bottomRight"/>
    </sheetView>
  </sheetViews>
  <sheetFormatPr defaultRowHeight="15" x14ac:dyDescent="0.25"/>
  <cols>
    <col min="1" max="1" width="7" customWidth="1"/>
    <col min="2" max="2" width="9.140625" customWidth="1"/>
    <col min="3" max="3" width="9.85546875" bestFit="1" customWidth="1"/>
    <col min="5" max="5" width="9.85546875" bestFit="1" customWidth="1"/>
    <col min="9" max="9" width="5" customWidth="1"/>
    <col min="10" max="10" width="9.140625" customWidth="1"/>
    <col min="14" max="16" width="9.140625" customWidth="1"/>
    <col min="17" max="17" width="9.140625" style="234"/>
    <col min="22" max="22" width="0" style="234" hidden="1" customWidth="1"/>
    <col min="23" max="38" width="9.140625" style="234"/>
  </cols>
  <sheetData>
    <row r="1" spans="1:22" ht="15.75" x14ac:dyDescent="0.25">
      <c r="A1" s="411" t="s">
        <v>274</v>
      </c>
      <c r="B1" s="2"/>
      <c r="C1" s="2"/>
      <c r="D1" s="2"/>
      <c r="E1" s="2"/>
      <c r="F1" s="2"/>
      <c r="G1" s="2"/>
      <c r="H1" s="326"/>
      <c r="I1" s="47"/>
      <c r="J1" s="47"/>
      <c r="K1" s="2"/>
      <c r="L1" s="2"/>
      <c r="M1" s="2"/>
      <c r="N1" s="2"/>
      <c r="O1" s="2"/>
      <c r="P1" s="2"/>
    </row>
    <row r="2" spans="1:22" x14ac:dyDescent="0.25">
      <c r="A2" s="1"/>
      <c r="B2" s="2"/>
      <c r="C2" s="2"/>
      <c r="D2" s="2"/>
      <c r="E2" s="2"/>
      <c r="F2" s="2"/>
      <c r="G2" s="2"/>
      <c r="H2" s="326"/>
      <c r="I2" s="47"/>
      <c r="J2" s="47"/>
      <c r="K2" s="2"/>
      <c r="L2" s="2"/>
      <c r="M2" s="2"/>
      <c r="N2" s="2"/>
      <c r="O2" s="2"/>
      <c r="P2" s="2"/>
    </row>
    <row r="3" spans="1:22" ht="15.75" thickBot="1" x14ac:dyDescent="0.3">
      <c r="A3" s="1"/>
      <c r="B3" s="2"/>
      <c r="C3" s="2"/>
      <c r="D3" s="2"/>
      <c r="E3" s="2"/>
      <c r="F3" s="2"/>
      <c r="G3" s="2"/>
      <c r="H3" s="2"/>
      <c r="I3" s="47"/>
      <c r="J3" s="47"/>
      <c r="K3" s="2"/>
      <c r="L3" s="2"/>
      <c r="M3" s="2"/>
      <c r="N3" s="2"/>
      <c r="O3" s="2"/>
      <c r="P3" s="2"/>
    </row>
    <row r="4" spans="1:22" ht="15.75" thickBot="1" x14ac:dyDescent="0.3">
      <c r="A4" s="4"/>
      <c r="B4" s="5"/>
      <c r="C4" s="6" t="s">
        <v>249</v>
      </c>
      <c r="D4" s="7"/>
      <c r="E4" s="7"/>
      <c r="F4" s="7"/>
      <c r="G4" s="7"/>
      <c r="H4" s="328"/>
      <c r="I4" s="47"/>
      <c r="J4" s="316" t="s">
        <v>195</v>
      </c>
      <c r="K4" s="7"/>
      <c r="L4" s="7"/>
      <c r="M4" s="49"/>
      <c r="N4" s="50"/>
      <c r="O4" s="50"/>
      <c r="P4" s="329"/>
    </row>
    <row r="5" spans="1:22" x14ac:dyDescent="0.25">
      <c r="A5" s="51"/>
      <c r="B5" s="15"/>
      <c r="C5" s="6" t="s">
        <v>201</v>
      </c>
      <c r="D5" s="7"/>
      <c r="E5" s="8"/>
      <c r="F5" s="7" t="s">
        <v>8</v>
      </c>
      <c r="G5" s="7"/>
      <c r="H5" s="8"/>
      <c r="I5" s="47"/>
      <c r="J5" s="315"/>
      <c r="K5" s="6" t="s">
        <v>19</v>
      </c>
      <c r="L5" s="7"/>
      <c r="M5" s="48"/>
      <c r="N5" s="7" t="s">
        <v>8</v>
      </c>
      <c r="O5" s="7"/>
      <c r="P5" s="8"/>
    </row>
    <row r="6" spans="1:22" ht="57" x14ac:dyDescent="0.25">
      <c r="A6" s="122" t="s">
        <v>198</v>
      </c>
      <c r="B6" s="9" t="s">
        <v>250</v>
      </c>
      <c r="C6" s="10" t="s">
        <v>10</v>
      </c>
      <c r="D6" s="11" t="s">
        <v>11</v>
      </c>
      <c r="E6" s="12" t="s">
        <v>12</v>
      </c>
      <c r="F6" s="13" t="s">
        <v>13</v>
      </c>
      <c r="G6" s="11" t="s">
        <v>14</v>
      </c>
      <c r="H6" s="12" t="s">
        <v>15</v>
      </c>
      <c r="I6" s="52"/>
      <c r="J6" s="9" t="s">
        <v>196</v>
      </c>
      <c r="K6" s="10" t="s">
        <v>10</v>
      </c>
      <c r="L6" s="11" t="s">
        <v>11</v>
      </c>
      <c r="M6" s="53" t="s">
        <v>12</v>
      </c>
      <c r="N6" s="13" t="s">
        <v>13</v>
      </c>
      <c r="O6" s="11" t="s">
        <v>14</v>
      </c>
      <c r="P6" s="12" t="s">
        <v>15</v>
      </c>
    </row>
    <row r="7" spans="1:22" x14ac:dyDescent="0.25">
      <c r="A7" s="27">
        <f>'T1'!A7</f>
        <v>1929</v>
      </c>
      <c r="B7" s="174">
        <v>7.7228281933914245</v>
      </c>
      <c r="C7" s="16">
        <f>'T1'!C7/$B7*100</f>
        <v>103975.71491528688</v>
      </c>
      <c r="D7" s="16">
        <f>'T1'!D7/$B7*100</f>
        <v>90350.229261173969</v>
      </c>
      <c r="E7" s="17">
        <f t="shared" ref="E7:E38" si="0">C7+D7</f>
        <v>194325.94417646085</v>
      </c>
      <c r="F7" s="18">
        <f>'T1'!F7/$B7*100</f>
        <v>15602.811147750686</v>
      </c>
      <c r="G7" s="19">
        <f>'T1'!G7/$B7*100</f>
        <v>13558.142547676905</v>
      </c>
      <c r="H7" s="20">
        <f t="shared" ref="H7:H38" si="1">F7+G7</f>
        <v>29160.95369542759</v>
      </c>
      <c r="I7" s="52"/>
      <c r="J7" s="14"/>
      <c r="K7" s="54"/>
      <c r="L7" s="55"/>
      <c r="M7" s="56"/>
      <c r="N7" s="52"/>
      <c r="O7" s="55"/>
      <c r="P7" s="56"/>
    </row>
    <row r="8" spans="1:22" x14ac:dyDescent="0.25">
      <c r="A8" s="14">
        <f>'T1'!A8</f>
        <v>1930</v>
      </c>
      <c r="B8" s="174">
        <v>7.388856960990478</v>
      </c>
      <c r="C8" s="21">
        <f>'T1'!C8/$B8*100</f>
        <v>102095.95290475475</v>
      </c>
      <c r="D8" s="22">
        <f>'T1'!D8/$B8*100</f>
        <v>85101.434945858855</v>
      </c>
      <c r="E8" s="23">
        <f t="shared" si="0"/>
        <v>187197.38785061362</v>
      </c>
      <c r="F8" s="24">
        <f>'T1'!F8/$B8*100</f>
        <v>14731.512647924066</v>
      </c>
      <c r="G8" s="25">
        <f>'T1'!G8/$B8*100</f>
        <v>12279.35906951138</v>
      </c>
      <c r="H8" s="26">
        <f t="shared" si="1"/>
        <v>27010.871717435446</v>
      </c>
      <c r="I8" s="46"/>
      <c r="J8" s="57">
        <f t="shared" ref="J8:J16" si="2">B8/B7-1</f>
        <v>-4.3244679803537855E-2</v>
      </c>
      <c r="K8" s="57">
        <f t="shared" ref="K8:K16" si="3">C8/C7-1</f>
        <v>-1.8078856318166636E-2</v>
      </c>
      <c r="L8" s="58">
        <f t="shared" ref="L8:L16" si="4">D8/D7-1</f>
        <v>-5.8093868252868552E-2</v>
      </c>
      <c r="M8" s="59">
        <f t="shared" ref="M8:M16" si="5">E8/E7-1</f>
        <v>-3.6683502843933291E-2</v>
      </c>
      <c r="N8" s="57">
        <f t="shared" ref="N8:N16" si="6">F8/F7-1</f>
        <v>-5.5842405036878762E-2</v>
      </c>
      <c r="O8" s="58">
        <f t="shared" ref="O8:O16" si="7">G8/G7-1</f>
        <v>-9.4318486007114344E-2</v>
      </c>
      <c r="P8" s="59">
        <f t="shared" ref="P8:P16" si="8">H8/H7-1</f>
        <v>-7.3731538428020493E-2</v>
      </c>
    </row>
    <row r="9" spans="1:22" x14ac:dyDescent="0.25">
      <c r="A9" s="14">
        <f>'T1'!A9</f>
        <v>1931</v>
      </c>
      <c r="B9" s="174">
        <v>6.7617609592782832</v>
      </c>
      <c r="C9" s="21">
        <f>'T1'!C9/$B9*100</f>
        <v>95981.607594269444</v>
      </c>
      <c r="D9" s="22">
        <f>'T1'!D9/$B9*100</f>
        <v>78743.679583919627</v>
      </c>
      <c r="E9" s="23">
        <f t="shared" si="0"/>
        <v>174725.28717818909</v>
      </c>
      <c r="F9" s="24">
        <f>'T1'!F9/$B9*100</f>
        <v>13617.604062268947</v>
      </c>
      <c r="G9" s="25">
        <f>'T1'!G9/$B9*100</f>
        <v>11171.934684744849</v>
      </c>
      <c r="H9" s="26">
        <f t="shared" si="1"/>
        <v>24789.538747013794</v>
      </c>
      <c r="I9" s="46"/>
      <c r="J9" s="57">
        <f t="shared" si="2"/>
        <v>-8.4870502301364392E-2</v>
      </c>
      <c r="K9" s="57">
        <f t="shared" si="3"/>
        <v>-5.9888224131561585E-2</v>
      </c>
      <c r="L9" s="58">
        <f t="shared" si="4"/>
        <v>-7.47079689782435E-2</v>
      </c>
      <c r="M9" s="59">
        <f t="shared" si="5"/>
        <v>-6.6625399080768477E-2</v>
      </c>
      <c r="N9" s="57">
        <f t="shared" si="6"/>
        <v>-7.5613999205444093E-2</v>
      </c>
      <c r="O9" s="58">
        <f t="shared" si="7"/>
        <v>-9.0185845897785777E-2</v>
      </c>
      <c r="P9" s="59">
        <f t="shared" si="8"/>
        <v>-8.2238477664080212E-2</v>
      </c>
    </row>
    <row r="10" spans="1:22" x14ac:dyDescent="0.25">
      <c r="A10" s="14">
        <f>'T1'!A10</f>
        <v>1932</v>
      </c>
      <c r="B10" s="174">
        <v>6.0689829589570028</v>
      </c>
      <c r="C10" s="21">
        <f>'T1'!C10/$B10*100</f>
        <v>84369.775248260019</v>
      </c>
      <c r="D10" s="22">
        <f>'T1'!D10/$B10*100</f>
        <v>70070.717069378414</v>
      </c>
      <c r="E10" s="23">
        <f t="shared" si="0"/>
        <v>154440.49231763842</v>
      </c>
      <c r="F10" s="24">
        <f>'T1'!F10/$B10*100</f>
        <v>11816.279282461239</v>
      </c>
      <c r="G10" s="25">
        <f>'T1'!G10/$B10*100</f>
        <v>9813.6466522254323</v>
      </c>
      <c r="H10" s="26">
        <f t="shared" si="1"/>
        <v>21629.925934686671</v>
      </c>
      <c r="I10" s="46"/>
      <c r="J10" s="57">
        <f t="shared" si="2"/>
        <v>-0.10245526342818601</v>
      </c>
      <c r="K10" s="57">
        <f t="shared" si="3"/>
        <v>-0.12097976515557662</v>
      </c>
      <c r="L10" s="58">
        <f t="shared" si="4"/>
        <v>-0.11014169721771971</v>
      </c>
      <c r="M10" s="59">
        <f t="shared" si="5"/>
        <v>-0.11609535853767827</v>
      </c>
      <c r="N10" s="57">
        <f t="shared" si="6"/>
        <v>-0.13227912719233326</v>
      </c>
      <c r="O10" s="58">
        <f t="shared" si="7"/>
        <v>-0.12158037715474146</v>
      </c>
      <c r="P10" s="59">
        <f t="shared" si="8"/>
        <v>-0.12745750715945603</v>
      </c>
    </row>
    <row r="11" spans="1:22" x14ac:dyDescent="0.25">
      <c r="A11" s="14">
        <f>'T1'!A11</f>
        <v>1933</v>
      </c>
      <c r="B11" s="174">
        <v>5.8922624206372838</v>
      </c>
      <c r="C11" s="21">
        <f>'T1'!C11/$B11*100</f>
        <v>80085.115811671887</v>
      </c>
      <c r="D11" s="22">
        <f>'T1'!D11/$B11*100</f>
        <v>67665.887276307403</v>
      </c>
      <c r="E11" s="23">
        <f t="shared" si="0"/>
        <v>147751.00308797928</v>
      </c>
      <c r="F11" s="24">
        <f>'T1'!F11/$B11*100</f>
        <v>11097.188116583769</v>
      </c>
      <c r="G11" s="25">
        <f>'T1'!G11/$B11*100</f>
        <v>9376.2876231153095</v>
      </c>
      <c r="H11" s="26">
        <f t="shared" si="1"/>
        <v>20473.475739699079</v>
      </c>
      <c r="I11" s="46"/>
      <c r="J11" s="57">
        <f t="shared" si="2"/>
        <v>-2.9118641379426435E-2</v>
      </c>
      <c r="K11" s="57">
        <f t="shared" si="3"/>
        <v>-5.0784293593060137E-2</v>
      </c>
      <c r="L11" s="58">
        <f t="shared" si="4"/>
        <v>-3.4320039720585949E-2</v>
      </c>
      <c r="M11" s="59">
        <f t="shared" si="5"/>
        <v>-4.3314348000787484E-2</v>
      </c>
      <c r="N11" s="57">
        <f t="shared" si="6"/>
        <v>-6.085597239943441E-2</v>
      </c>
      <c r="O11" s="58">
        <f t="shared" si="7"/>
        <v>-4.4566412935903243E-2</v>
      </c>
      <c r="P11" s="59">
        <f t="shared" si="8"/>
        <v>-5.3465286865964634E-2</v>
      </c>
      <c r="V11" s="234">
        <v>4</v>
      </c>
    </row>
    <row r="12" spans="1:22" x14ac:dyDescent="0.25">
      <c r="A12" s="14">
        <f>'T1'!A12</f>
        <v>1934</v>
      </c>
      <c r="B12" s="174">
        <v>6.1931694101343933</v>
      </c>
      <c r="C12" s="21">
        <f>'T1'!C12/$B12*100</f>
        <v>81425.935026411898</v>
      </c>
      <c r="D12" s="22">
        <f>'T1'!D12/$B12*100</f>
        <v>70048.617419387127</v>
      </c>
      <c r="E12" s="23">
        <f t="shared" si="0"/>
        <v>151474.55244579903</v>
      </c>
      <c r="F12" s="24">
        <f>'T1'!F12/$B12*100</f>
        <v>11162.604737167916</v>
      </c>
      <c r="G12" s="25">
        <f>'T1'!G12/$B12*100</f>
        <v>9602.8989827882615</v>
      </c>
      <c r="H12" s="26">
        <f t="shared" si="1"/>
        <v>20765.503719956178</v>
      </c>
      <c r="I12" s="46"/>
      <c r="J12" s="57">
        <f t="shared" si="2"/>
        <v>5.1068158207482561E-2</v>
      </c>
      <c r="K12" s="57">
        <f t="shared" si="3"/>
        <v>1.674242711833096E-2</v>
      </c>
      <c r="L12" s="58">
        <f t="shared" si="4"/>
        <v>3.521316632338034E-2</v>
      </c>
      <c r="M12" s="59">
        <f t="shared" si="5"/>
        <v>2.5201516605626972E-2</v>
      </c>
      <c r="N12" s="57">
        <f t="shared" si="6"/>
        <v>5.8948825501468072E-3</v>
      </c>
      <c r="O12" s="58">
        <f t="shared" si="7"/>
        <v>2.4168558898970627E-2</v>
      </c>
      <c r="P12" s="59">
        <f t="shared" si="8"/>
        <v>1.4263722680504243E-2</v>
      </c>
    </row>
    <row r="13" spans="1:22" x14ac:dyDescent="0.25">
      <c r="A13" s="14">
        <f>'T1'!A13</f>
        <v>1935</v>
      </c>
      <c r="B13" s="174">
        <v>6.2719780810628025</v>
      </c>
      <c r="C13" s="21">
        <f>'T1'!C13/$B13*100</f>
        <v>84925.222580684785</v>
      </c>
      <c r="D13" s="22">
        <f>'T1'!D13/$B13*100</f>
        <v>75457.195911742136</v>
      </c>
      <c r="E13" s="23">
        <f t="shared" si="0"/>
        <v>160382.41849242692</v>
      </c>
      <c r="F13" s="24">
        <f>'T1'!F13/$B13*100</f>
        <v>11523.485674830392</v>
      </c>
      <c r="G13" s="25">
        <f>'T1'!G13/$B13*100</f>
        <v>10238.771118035256</v>
      </c>
      <c r="H13" s="26">
        <f t="shared" si="1"/>
        <v>21762.25679286565</v>
      </c>
      <c r="I13" s="46"/>
      <c r="J13" s="57">
        <f t="shared" si="2"/>
        <v>1.2725095296028499E-2</v>
      </c>
      <c r="K13" s="57">
        <f t="shared" si="3"/>
        <v>4.2975098205968898E-2</v>
      </c>
      <c r="L13" s="58">
        <f t="shared" si="4"/>
        <v>7.7211780783243533E-2</v>
      </c>
      <c r="M13" s="59">
        <f t="shared" si="5"/>
        <v>5.8807673650762782E-2</v>
      </c>
      <c r="N13" s="57">
        <f t="shared" si="6"/>
        <v>3.2329455907442295E-2</v>
      </c>
      <c r="O13" s="58">
        <f t="shared" si="7"/>
        <v>6.6216684814314863E-2</v>
      </c>
      <c r="P13" s="59">
        <f t="shared" si="8"/>
        <v>4.8000428323420108E-2</v>
      </c>
    </row>
    <row r="14" spans="1:22" x14ac:dyDescent="0.25">
      <c r="A14" s="14">
        <f>'T1'!A14</f>
        <v>1936</v>
      </c>
      <c r="B14" s="174">
        <v>6.2719780810628025</v>
      </c>
      <c r="C14" s="21">
        <f>'T1'!C14/$B14*100</f>
        <v>94998.276244294873</v>
      </c>
      <c r="D14" s="22">
        <f>'T1'!D14/$B14*100</f>
        <v>78424.427626536664</v>
      </c>
      <c r="E14" s="23">
        <f t="shared" si="0"/>
        <v>173422.70387083152</v>
      </c>
      <c r="F14" s="24">
        <f>'T1'!F14/$B14*100</f>
        <v>12774.946011202353</v>
      </c>
      <c r="G14" s="25">
        <f>'T1'!G14/$B14*100</f>
        <v>10546.168504279774</v>
      </c>
      <c r="H14" s="26">
        <f t="shared" si="1"/>
        <v>23321.114515482128</v>
      </c>
      <c r="I14" s="46"/>
      <c r="J14" s="57">
        <f t="shared" si="2"/>
        <v>0</v>
      </c>
      <c r="K14" s="57">
        <f t="shared" si="3"/>
        <v>0.11861085973651697</v>
      </c>
      <c r="L14" s="58">
        <f t="shared" si="4"/>
        <v>3.9323376371752872E-2</v>
      </c>
      <c r="M14" s="59">
        <f t="shared" si="5"/>
        <v>8.1307449413604793E-2</v>
      </c>
      <c r="N14" s="57">
        <f t="shared" si="6"/>
        <v>0.10860084975029749</v>
      </c>
      <c r="O14" s="58">
        <f t="shared" si="7"/>
        <v>3.0022878986233792E-2</v>
      </c>
      <c r="P14" s="59">
        <f t="shared" si="8"/>
        <v>7.1631253020023156E-2</v>
      </c>
    </row>
    <row r="15" spans="1:22" x14ac:dyDescent="0.25">
      <c r="A15" s="14">
        <f>'T1'!A15</f>
        <v>1937</v>
      </c>
      <c r="B15" s="174">
        <v>6.4268477916713795</v>
      </c>
      <c r="C15" s="21">
        <f>'T1'!C15/$B15*100</f>
        <v>96852.99730209136</v>
      </c>
      <c r="D15" s="22">
        <f>'T1'!D15/$B15*100</f>
        <v>81457.394533922634</v>
      </c>
      <c r="E15" s="23">
        <f t="shared" si="0"/>
        <v>178310.39183601399</v>
      </c>
      <c r="F15" s="24">
        <f>'T1'!F15/$B15*100</f>
        <v>12981.235907379301</v>
      </c>
      <c r="G15" s="25">
        <f>'T1'!G15/$B15*100</f>
        <v>10917.758709595308</v>
      </c>
      <c r="H15" s="26">
        <f t="shared" si="1"/>
        <v>23898.994616974611</v>
      </c>
      <c r="I15" s="46"/>
      <c r="J15" s="57">
        <f t="shared" si="2"/>
        <v>2.469232331601745E-2</v>
      </c>
      <c r="K15" s="57">
        <f t="shared" si="3"/>
        <v>1.9523733809937216E-2</v>
      </c>
      <c r="L15" s="58">
        <f t="shared" si="4"/>
        <v>3.867375254339378E-2</v>
      </c>
      <c r="M15" s="59">
        <f t="shared" si="5"/>
        <v>2.8183668320745925E-2</v>
      </c>
      <c r="N15" s="57">
        <f t="shared" si="6"/>
        <v>1.6148005321983572E-2</v>
      </c>
      <c r="O15" s="58">
        <f t="shared" si="7"/>
        <v>3.5234616739220126E-2</v>
      </c>
      <c r="P15" s="59">
        <f t="shared" si="8"/>
        <v>2.4779266064186123E-2</v>
      </c>
      <c r="V15" s="234">
        <v>4</v>
      </c>
    </row>
    <row r="16" spans="1:22" x14ac:dyDescent="0.25">
      <c r="A16" s="14">
        <f>'T1'!A16</f>
        <v>1938</v>
      </c>
      <c r="B16" s="174">
        <v>6.3088466650281312</v>
      </c>
      <c r="C16" s="21">
        <f>'T1'!C16/$B16*100</f>
        <v>90282.209323153569</v>
      </c>
      <c r="D16" s="22">
        <f>'T1'!D16/$B16*100</f>
        <v>77755.081646781706</v>
      </c>
      <c r="E16" s="23">
        <f t="shared" si="0"/>
        <v>168037.29096993527</v>
      </c>
      <c r="F16" s="24">
        <f>'T1'!F16/$B16*100</f>
        <v>12086.444041182751</v>
      </c>
      <c r="G16" s="25">
        <f>'T1'!G16/$B16*100</f>
        <v>10409.38685801975</v>
      </c>
      <c r="H16" s="26">
        <f t="shared" si="1"/>
        <v>22495.830899202501</v>
      </c>
      <c r="I16" s="46"/>
      <c r="J16" s="57">
        <f t="shared" si="2"/>
        <v>-1.8360653693427653E-2</v>
      </c>
      <c r="K16" s="57">
        <f t="shared" si="3"/>
        <v>-6.7842897607422903E-2</v>
      </c>
      <c r="L16" s="58">
        <f t="shared" si="4"/>
        <v>-4.5450912201704607E-2</v>
      </c>
      <c r="M16" s="59">
        <f t="shared" si="5"/>
        <v>-5.7613584717634114E-2</v>
      </c>
      <c r="N16" s="57">
        <f t="shared" si="6"/>
        <v>-6.892963602085822E-2</v>
      </c>
      <c r="O16" s="58">
        <f t="shared" si="7"/>
        <v>-4.6563755904292292E-2</v>
      </c>
      <c r="P16" s="59">
        <f t="shared" si="8"/>
        <v>-5.8712248789557497E-2</v>
      </c>
      <c r="V16" s="234">
        <v>1</v>
      </c>
    </row>
    <row r="17" spans="1:22" x14ac:dyDescent="0.25">
      <c r="A17" s="14" t="str">
        <f>'T1'!A17</f>
        <v>1939h</v>
      </c>
      <c r="B17" s="174">
        <v>6.2805024389533948</v>
      </c>
      <c r="C17" s="21">
        <f>'T1'!C17/$B17*100</f>
        <v>47054.426730455023</v>
      </c>
      <c r="D17" s="22">
        <f>'T1'!D17/$B17*100</f>
        <v>40031.398470171931</v>
      </c>
      <c r="E17" s="23">
        <f t="shared" si="0"/>
        <v>87085.825200626947</v>
      </c>
      <c r="F17" s="24">
        <f>'T1'!F17/$B17*100</f>
        <v>6290.369945963389</v>
      </c>
      <c r="G17" s="25">
        <f>'T1'!G17/$B17*100</f>
        <v>5351.5115012265978</v>
      </c>
      <c r="H17" s="26">
        <f t="shared" si="1"/>
        <v>11641.881447189986</v>
      </c>
      <c r="I17" s="46"/>
      <c r="J17" s="294">
        <f t="shared" ref="J17:J48" si="9">B17/B16-1</f>
        <v>-4.4927746036145244E-3</v>
      </c>
      <c r="K17" s="294">
        <f t="shared" ref="K17:P17" si="10">(C17*2)/C16-1</f>
        <v>4.238536214880928E-2</v>
      </c>
      <c r="L17" s="64">
        <f t="shared" si="10"/>
        <v>2.9679285838132285E-2</v>
      </c>
      <c r="M17" s="65">
        <f t="shared" si="10"/>
        <v>3.6505941008154963E-2</v>
      </c>
      <c r="N17" s="294">
        <f t="shared" si="10"/>
        <v>4.0896714456277516E-2</v>
      </c>
      <c r="O17" s="64">
        <f t="shared" si="10"/>
        <v>2.8208783902311962E-2</v>
      </c>
      <c r="P17" s="65">
        <f t="shared" si="10"/>
        <v>3.502568981372467E-2</v>
      </c>
    </row>
    <row r="18" spans="1:22" x14ac:dyDescent="0.25">
      <c r="A18" s="14">
        <f>'T1'!A18</f>
        <v>1940</v>
      </c>
      <c r="B18" s="174">
        <v>6.3534182269337132</v>
      </c>
      <c r="C18" s="21">
        <f>'T1'!C18/$B18*100</f>
        <v>95763.183357880116</v>
      </c>
      <c r="D18" s="22">
        <f>'T1'!D18/$B18*100</f>
        <v>81768.203124991167</v>
      </c>
      <c r="E18" s="23">
        <f t="shared" si="0"/>
        <v>177531.38648287128</v>
      </c>
      <c r="F18" s="24">
        <f>'T1'!F18/$B18*100</f>
        <v>12820.606023647733</v>
      </c>
      <c r="G18" s="25">
        <f>'T1'!G18/$B18*100</f>
        <v>10946.982762774351</v>
      </c>
      <c r="H18" s="26">
        <f t="shared" si="1"/>
        <v>23767.588786422086</v>
      </c>
      <c r="I18" s="46"/>
      <c r="J18" s="294">
        <f t="shared" si="9"/>
        <v>1.1609865403136244E-2</v>
      </c>
      <c r="K18" s="294">
        <f t="shared" ref="K18:P18" si="11">C18/(C17*2)-1</f>
        <v>1.7578897586476572E-2</v>
      </c>
      <c r="L18" s="64">
        <f t="shared" si="11"/>
        <v>2.1300856950051683E-2</v>
      </c>
      <c r="M18" s="65">
        <f t="shared" si="11"/>
        <v>1.928979873519765E-2</v>
      </c>
      <c r="N18" s="294">
        <f t="shared" si="11"/>
        <v>1.9066138699432189E-2</v>
      </c>
      <c r="O18" s="64">
        <f t="shared" si="11"/>
        <v>2.2793537887869419E-2</v>
      </c>
      <c r="P18" s="65">
        <f t="shared" si="11"/>
        <v>2.0779540413499831E-2</v>
      </c>
    </row>
    <row r="19" spans="1:22" x14ac:dyDescent="0.25">
      <c r="A19" s="14">
        <f>'T1'!A19</f>
        <v>1941</v>
      </c>
      <c r="B19" s="174">
        <v>6.6021497220712364</v>
      </c>
      <c r="C19" s="21">
        <f>'T1'!C19/$B19*100</f>
        <v>99425.558511556723</v>
      </c>
      <c r="D19" s="22">
        <f>'T1'!D19/$B19*100</f>
        <v>83595.202384319913</v>
      </c>
      <c r="E19" s="23">
        <f t="shared" si="0"/>
        <v>183020.76089587662</v>
      </c>
      <c r="F19" s="24">
        <f>'T1'!F19/$B19*100</f>
        <v>13457.470977647356</v>
      </c>
      <c r="G19" s="25">
        <f>'T1'!G19/$B19*100</f>
        <v>11314.796987806512</v>
      </c>
      <c r="H19" s="26">
        <f t="shared" si="1"/>
        <v>24772.267965453866</v>
      </c>
      <c r="I19" s="46"/>
      <c r="J19" s="57">
        <f t="shared" si="9"/>
        <v>3.9149240023754306E-2</v>
      </c>
      <c r="K19" s="57">
        <f t="shared" ref="K19:K50" si="12">C19/C18-1</f>
        <v>3.8244083219224345E-2</v>
      </c>
      <c r="L19" s="58">
        <f t="shared" ref="L19:L50" si="13">D19/D18-1</f>
        <v>2.2343639575104657E-2</v>
      </c>
      <c r="M19" s="59">
        <f t="shared" ref="M19:M50" si="14">E19/E18-1</f>
        <v>3.0920585490582964E-2</v>
      </c>
      <c r="N19" s="57">
        <f t="shared" ref="N19:N50" si="15">F19/F18-1</f>
        <v>4.96751052816784E-2</v>
      </c>
      <c r="O19" s="58">
        <f t="shared" ref="O19:O50" si="16">G19/G18-1</f>
        <v>3.3599598446699686E-2</v>
      </c>
      <c r="P19" s="59">
        <f t="shared" ref="P19:P50" si="17">H19/H18-1</f>
        <v>4.2270976162534835E-2</v>
      </c>
    </row>
    <row r="20" spans="1:22" x14ac:dyDescent="0.25">
      <c r="A20" s="14">
        <f>'T1'!A20</f>
        <v>1942</v>
      </c>
      <c r="B20" s="174">
        <v>7.0024750134249105</v>
      </c>
      <c r="C20" s="21">
        <f>'T1'!C20/$B20*100</f>
        <v>105399.25128813362</v>
      </c>
      <c r="D20" s="22">
        <f>'T1'!D20/$B20*100</f>
        <v>82158.278019952544</v>
      </c>
      <c r="E20" s="23">
        <f t="shared" si="0"/>
        <v>187557.52930808614</v>
      </c>
      <c r="F20" s="24">
        <f>'T1'!F20/$B20*100</f>
        <v>14568.965159072199</v>
      </c>
      <c r="G20" s="25">
        <f>'T1'!G20/$B20*100</f>
        <v>11356.447748664566</v>
      </c>
      <c r="H20" s="26">
        <f t="shared" si="1"/>
        <v>25925.412907736765</v>
      </c>
      <c r="I20" s="46"/>
      <c r="J20" s="57">
        <f t="shared" si="9"/>
        <v>6.0635597223033466E-2</v>
      </c>
      <c r="K20" s="57">
        <f t="shared" si="12"/>
        <v>6.0082064068893715E-2</v>
      </c>
      <c r="L20" s="58">
        <f t="shared" si="13"/>
        <v>-1.7189076925267388E-2</v>
      </c>
      <c r="M20" s="59">
        <f t="shared" si="14"/>
        <v>2.4788272051773141E-2</v>
      </c>
      <c r="N20" s="57">
        <f t="shared" si="15"/>
        <v>8.2593095186385135E-2</v>
      </c>
      <c r="O20" s="58">
        <f t="shared" si="16"/>
        <v>3.6810877740838244E-3</v>
      </c>
      <c r="P20" s="59">
        <f t="shared" si="17"/>
        <v>4.6549833220398629E-2</v>
      </c>
    </row>
    <row r="21" spans="1:22" x14ac:dyDescent="0.25">
      <c r="A21" s="14">
        <f>'T1'!A21</f>
        <v>1943</v>
      </c>
      <c r="B21" s="174">
        <v>7.4180261995077421</v>
      </c>
      <c r="C21" s="21">
        <f>'T1'!C21/$B21*100</f>
        <v>114877.54475579377</v>
      </c>
      <c r="D21" s="22">
        <f>'T1'!D21/$B21*100</f>
        <v>78289.063584484989</v>
      </c>
      <c r="E21" s="23">
        <f t="shared" si="0"/>
        <v>193166.60834027876</v>
      </c>
      <c r="F21" s="24">
        <f>'T1'!F21/$B21*100</f>
        <v>16192.063965064786</v>
      </c>
      <c r="G21" s="25">
        <f>'T1'!G21/$B21*100</f>
        <v>11034.893964871859</v>
      </c>
      <c r="H21" s="26">
        <f t="shared" si="1"/>
        <v>27226.957929936645</v>
      </c>
      <c r="I21" s="46"/>
      <c r="J21" s="57">
        <f t="shared" si="9"/>
        <v>5.9343472884394455E-2</v>
      </c>
      <c r="K21" s="57">
        <f t="shared" si="12"/>
        <v>8.9927521797560139E-2</v>
      </c>
      <c r="L21" s="58">
        <f t="shared" si="13"/>
        <v>-4.7094638893574348E-2</v>
      </c>
      <c r="M21" s="59">
        <f t="shared" si="14"/>
        <v>2.9905912350652875E-2</v>
      </c>
      <c r="N21" s="57">
        <f t="shared" si="15"/>
        <v>0.11140796812063702</v>
      </c>
      <c r="O21" s="58">
        <f t="shared" si="16"/>
        <v>-2.8314644764734664E-2</v>
      </c>
      <c r="P21" s="59">
        <f t="shared" si="17"/>
        <v>5.0203444274226738E-2</v>
      </c>
    </row>
    <row r="22" spans="1:22" x14ac:dyDescent="0.25">
      <c r="A22" s="14">
        <f>'T1'!A22</f>
        <v>1944</v>
      </c>
      <c r="B22" s="174">
        <v>7.7531661164746106</v>
      </c>
      <c r="C22" s="21">
        <f>'T1'!C22/$B22*100</f>
        <v>124167.50979616038</v>
      </c>
      <c r="D22" s="22">
        <f>'T1'!D22/$B22*100</f>
        <v>76763.12895584121</v>
      </c>
      <c r="E22" s="23">
        <f t="shared" si="0"/>
        <v>200930.63875200157</v>
      </c>
      <c r="F22" s="24">
        <f>'T1'!F22/$B22*100</f>
        <v>17800.435837174911</v>
      </c>
      <c r="G22" s="25">
        <f>'T1'!G22/$B22*100</f>
        <v>11004.627167625524</v>
      </c>
      <c r="H22" s="26">
        <f t="shared" si="1"/>
        <v>28805.063004800435</v>
      </c>
      <c r="I22" s="46"/>
      <c r="J22" s="57">
        <f t="shared" si="9"/>
        <v>4.5179122849297704E-2</v>
      </c>
      <c r="K22" s="57">
        <f t="shared" si="12"/>
        <v>8.0868415669182125E-2</v>
      </c>
      <c r="L22" s="58">
        <f t="shared" si="13"/>
        <v>-1.9491031809277914E-2</v>
      </c>
      <c r="M22" s="59">
        <f t="shared" si="14"/>
        <v>4.0193439634482964E-2</v>
      </c>
      <c r="N22" s="57">
        <f t="shared" si="15"/>
        <v>9.9330874407380643E-2</v>
      </c>
      <c r="O22" s="58">
        <f t="shared" si="16"/>
        <v>-2.7428262874736875E-3</v>
      </c>
      <c r="P22" s="59">
        <f t="shared" si="17"/>
        <v>5.7961123638003986E-2</v>
      </c>
    </row>
    <row r="23" spans="1:22" x14ac:dyDescent="0.25">
      <c r="A23" s="14">
        <f>'T1'!A23</f>
        <v>1945</v>
      </c>
      <c r="B23" s="174">
        <v>8.0192625444283383</v>
      </c>
      <c r="C23" s="21">
        <f>'T1'!C23/$B23*100</f>
        <v>127687.14443892648</v>
      </c>
      <c r="D23" s="22">
        <f>'T1'!D23/$B23*100</f>
        <v>78023.698134389313</v>
      </c>
      <c r="E23" s="23">
        <f t="shared" si="0"/>
        <v>205710.84257331578</v>
      </c>
      <c r="F23" s="24">
        <f>'T1'!F23/$B23*100</f>
        <v>18630.047973034409</v>
      </c>
      <c r="G23" s="25">
        <f>'T1'!G23/$B23*100</f>
        <v>11383.959173528912</v>
      </c>
      <c r="H23" s="26">
        <f t="shared" si="1"/>
        <v>30014.007146563323</v>
      </c>
      <c r="I23" s="46"/>
      <c r="J23" s="57">
        <f t="shared" si="9"/>
        <v>3.4321001763176762E-2</v>
      </c>
      <c r="K23" s="57">
        <f t="shared" si="12"/>
        <v>2.8345858337210039E-2</v>
      </c>
      <c r="L23" s="58">
        <f t="shared" si="13"/>
        <v>1.6421545026822137E-2</v>
      </c>
      <c r="M23" s="59">
        <f t="shared" si="14"/>
        <v>2.379031814662258E-2</v>
      </c>
      <c r="N23" s="57">
        <f t="shared" si="15"/>
        <v>4.6606282197142246E-2</v>
      </c>
      <c r="O23" s="58">
        <f t="shared" si="16"/>
        <v>3.447022785282039E-2</v>
      </c>
      <c r="P23" s="59">
        <f t="shared" si="17"/>
        <v>4.1969848896404649E-2</v>
      </c>
    </row>
    <row r="24" spans="1:22" x14ac:dyDescent="0.25">
      <c r="A24" s="14">
        <f>'T1'!A24</f>
        <v>1946</v>
      </c>
      <c r="B24" s="174">
        <v>8.73830470705051</v>
      </c>
      <c r="C24" s="21">
        <f>'T1'!C24/$B24*100</f>
        <v>123684.94640972963</v>
      </c>
      <c r="D24" s="22">
        <f>'T1'!D24/$B24*100</f>
        <v>83876.458308892325</v>
      </c>
      <c r="E24" s="23">
        <f t="shared" si="0"/>
        <v>207561.40471862195</v>
      </c>
      <c r="F24" s="24">
        <f>'T1'!F24/$B24*100</f>
        <v>17600.550423493405</v>
      </c>
      <c r="G24" s="25">
        <f>'T1'!G24/$B24*100</f>
        <v>11935.743812503053</v>
      </c>
      <c r="H24" s="26">
        <f t="shared" si="1"/>
        <v>29536.294235996458</v>
      </c>
      <c r="I24" s="46"/>
      <c r="J24" s="57">
        <f t="shared" si="9"/>
        <v>8.9664374827302717E-2</v>
      </c>
      <c r="K24" s="57">
        <f t="shared" si="12"/>
        <v>-3.1343782075971882E-2</v>
      </c>
      <c r="L24" s="58">
        <f t="shared" si="13"/>
        <v>7.5012596357867167E-2</v>
      </c>
      <c r="M24" s="59">
        <f t="shared" si="14"/>
        <v>8.9959387757923004E-3</v>
      </c>
      <c r="N24" s="57">
        <f t="shared" si="15"/>
        <v>-5.5260058966628778E-2</v>
      </c>
      <c r="O24" s="58">
        <f t="shared" si="16"/>
        <v>4.8470363479272027E-2</v>
      </c>
      <c r="P24" s="59">
        <f t="shared" si="17"/>
        <v>-1.5916332272265854E-2</v>
      </c>
    </row>
    <row r="25" spans="1:22" x14ac:dyDescent="0.25">
      <c r="A25" s="14">
        <f>'T1'!A25</f>
        <v>1947</v>
      </c>
      <c r="B25" s="174">
        <v>9.761054121256068</v>
      </c>
      <c r="C25" s="21">
        <f>'T1'!C25/$B25*100</f>
        <v>119569.18387678101</v>
      </c>
      <c r="D25" s="22">
        <f>'T1'!D25/$B25*100</f>
        <v>88223.418634805086</v>
      </c>
      <c r="E25" s="23">
        <f t="shared" si="0"/>
        <v>207792.6025115861</v>
      </c>
      <c r="F25" s="24">
        <f>'T1'!F25/$B25*100</f>
        <v>16177.110859056993</v>
      </c>
      <c r="G25" s="25">
        <f>'T1'!G25/$B25*100</f>
        <v>11936.186041806568</v>
      </c>
      <c r="H25" s="26">
        <f t="shared" si="1"/>
        <v>28113.296900863563</v>
      </c>
      <c r="I25" s="46"/>
      <c r="J25" s="57">
        <f t="shared" si="9"/>
        <v>0.11704208636491598</v>
      </c>
      <c r="K25" s="57">
        <f t="shared" si="12"/>
        <v>-3.3276179942823281E-2</v>
      </c>
      <c r="L25" s="58">
        <f t="shared" si="13"/>
        <v>5.1825749603114923E-2</v>
      </c>
      <c r="M25" s="59">
        <f t="shared" si="14"/>
        <v>1.1138766057088301E-3</v>
      </c>
      <c r="N25" s="57">
        <f t="shared" si="15"/>
        <v>-8.0874718698364711E-2</v>
      </c>
      <c r="O25" s="58">
        <f t="shared" si="16"/>
        <v>3.7050837422558658E-5</v>
      </c>
      <c r="P25" s="59">
        <f t="shared" si="17"/>
        <v>-4.8177923870986517E-2</v>
      </c>
    </row>
    <row r="26" spans="1:22" x14ac:dyDescent="0.25">
      <c r="A26" s="14">
        <f>'T1'!A26</f>
        <v>1948</v>
      </c>
      <c r="B26" s="174">
        <v>10.4124152245562</v>
      </c>
      <c r="C26" s="21">
        <f>'T1'!C26/$B26*100</f>
        <v>120465.85790785823</v>
      </c>
      <c r="D26" s="22">
        <f>'T1'!D26/$B26*100</f>
        <v>91753.477981811375</v>
      </c>
      <c r="E26" s="23">
        <f t="shared" si="0"/>
        <v>212219.3358896696</v>
      </c>
      <c r="F26" s="24">
        <f>'T1'!F26/$B26*100</f>
        <v>15757.810064946887</v>
      </c>
      <c r="G26" s="25">
        <f>'T1'!G26/$B26*100</f>
        <v>12002.022016408642</v>
      </c>
      <c r="H26" s="26">
        <f t="shared" si="1"/>
        <v>27759.832081355529</v>
      </c>
      <c r="I26" s="46"/>
      <c r="J26" s="57">
        <f t="shared" si="9"/>
        <v>6.6730610773041654E-2</v>
      </c>
      <c r="K26" s="57">
        <f t="shared" si="12"/>
        <v>7.4992067521448824E-3</v>
      </c>
      <c r="L26" s="58">
        <f t="shared" si="13"/>
        <v>4.0012724530872346E-2</v>
      </c>
      <c r="M26" s="59">
        <f t="shared" si="14"/>
        <v>2.130361391395863E-2</v>
      </c>
      <c r="N26" s="57">
        <f t="shared" si="15"/>
        <v>-2.5919386827676583E-2</v>
      </c>
      <c r="O26" s="58">
        <f t="shared" si="16"/>
        <v>5.5156625719039454E-3</v>
      </c>
      <c r="P26" s="59">
        <f t="shared" si="17"/>
        <v>-1.257286972618199E-2</v>
      </c>
    </row>
    <row r="27" spans="1:22" x14ac:dyDescent="0.25">
      <c r="A27" s="14">
        <f>'T1'!A27</f>
        <v>1949</v>
      </c>
      <c r="B27" s="174">
        <v>10.632011886132014</v>
      </c>
      <c r="C27" s="21">
        <f>'T1'!C27/$B27*100</f>
        <v>122497.96515226396</v>
      </c>
      <c r="D27" s="22">
        <f>'T1'!D27/$B27*100</f>
        <v>94400.853276086244</v>
      </c>
      <c r="E27" s="23">
        <f t="shared" si="0"/>
        <v>216898.81842835021</v>
      </c>
      <c r="F27" s="24">
        <f>'T1'!F27/$B27*100</f>
        <v>15600.529783977336</v>
      </c>
      <c r="G27" s="25">
        <f>'T1'!G27/$B27*100</f>
        <v>12022.267646127017</v>
      </c>
      <c r="H27" s="26">
        <f t="shared" si="1"/>
        <v>27622.79743010435</v>
      </c>
      <c r="I27" s="46"/>
      <c r="J27" s="57">
        <f t="shared" si="9"/>
        <v>2.1089887104955851E-2</v>
      </c>
      <c r="K27" s="57">
        <f t="shared" si="12"/>
        <v>1.6868740070402843E-2</v>
      </c>
      <c r="L27" s="58">
        <f t="shared" si="13"/>
        <v>2.8853132900309886E-2</v>
      </c>
      <c r="M27" s="59">
        <f t="shared" si="14"/>
        <v>2.2050217615954715E-2</v>
      </c>
      <c r="N27" s="57">
        <f t="shared" si="15"/>
        <v>-9.981100185959213E-3</v>
      </c>
      <c r="O27" s="58">
        <f t="shared" si="16"/>
        <v>1.6868515730679157E-3</v>
      </c>
      <c r="P27" s="59">
        <f t="shared" si="17"/>
        <v>-4.9364366055807407E-3</v>
      </c>
    </row>
    <row r="28" spans="1:22" x14ac:dyDescent="0.25">
      <c r="A28" s="14">
        <f>'T1'!A28</f>
        <v>1950</v>
      </c>
      <c r="B28" s="174">
        <v>10.64657675104313</v>
      </c>
      <c r="C28" s="21">
        <f>'T1'!C28/$B28*100</f>
        <v>128047.43753013472</v>
      </c>
      <c r="D28" s="22">
        <f>'T1'!D28/$B28*100</f>
        <v>97874.096113823049</v>
      </c>
      <c r="E28" s="23">
        <f t="shared" si="0"/>
        <v>225921.53364395775</v>
      </c>
      <c r="F28" s="24">
        <f>'T1'!F28/$B28*100</f>
        <v>16175.08263985849</v>
      </c>
      <c r="G28" s="25">
        <f>'T1'!G28/$B28*100</f>
        <v>12363.555440693362</v>
      </c>
      <c r="H28" s="26">
        <f t="shared" si="1"/>
        <v>28538.638080551853</v>
      </c>
      <c r="I28" s="46"/>
      <c r="J28" s="57">
        <f t="shared" si="9"/>
        <v>1.369906755852357E-3</v>
      </c>
      <c r="K28" s="57">
        <f t="shared" si="12"/>
        <v>4.530256785059894E-2</v>
      </c>
      <c r="L28" s="58">
        <f t="shared" si="13"/>
        <v>3.6792494105735596E-2</v>
      </c>
      <c r="M28" s="59">
        <f t="shared" si="14"/>
        <v>4.1598729218472297E-2</v>
      </c>
      <c r="N28" s="57">
        <f t="shared" si="15"/>
        <v>3.6829060540703784E-2</v>
      </c>
      <c r="O28" s="58">
        <f t="shared" si="16"/>
        <v>2.8387971771389742E-2</v>
      </c>
      <c r="P28" s="59">
        <f t="shared" si="17"/>
        <v>3.31552462332938E-2</v>
      </c>
    </row>
    <row r="29" spans="1:22" x14ac:dyDescent="0.25">
      <c r="A29" s="14">
        <f>'T1'!A29</f>
        <v>1951</v>
      </c>
      <c r="B29" s="174">
        <v>11.033645836742423</v>
      </c>
      <c r="C29" s="21">
        <f>'T1'!C29/$B29*100</f>
        <v>132402.8306753193</v>
      </c>
      <c r="D29" s="22">
        <f>'T1'!D29/$B29*100</f>
        <v>99406.649862271894</v>
      </c>
      <c r="E29" s="23">
        <f t="shared" si="0"/>
        <v>231809.48053759121</v>
      </c>
      <c r="F29" s="24">
        <f>'T1'!F29/$B29*100</f>
        <v>16857.752850423276</v>
      </c>
      <c r="G29" s="25">
        <f>'T1'!G29/$B29*100</f>
        <v>12656.623174289252</v>
      </c>
      <c r="H29" s="26">
        <f t="shared" si="1"/>
        <v>29514.376024712528</v>
      </c>
      <c r="I29" s="46"/>
      <c r="J29" s="57">
        <f t="shared" si="9"/>
        <v>3.635620112928506E-2</v>
      </c>
      <c r="K29" s="57">
        <f t="shared" si="12"/>
        <v>3.4013903200207141E-2</v>
      </c>
      <c r="L29" s="58">
        <f t="shared" si="13"/>
        <v>1.5658420453421584E-2</v>
      </c>
      <c r="M29" s="59">
        <f t="shared" si="14"/>
        <v>2.6061910959371382E-2</v>
      </c>
      <c r="N29" s="57">
        <f t="shared" si="15"/>
        <v>4.2205052410833277E-2</v>
      </c>
      <c r="O29" s="58">
        <f t="shared" si="16"/>
        <v>2.370416301376288E-2</v>
      </c>
      <c r="P29" s="59">
        <f t="shared" si="17"/>
        <v>3.4190066863267976E-2</v>
      </c>
      <c r="V29" s="234">
        <v>12.5</v>
      </c>
    </row>
    <row r="30" spans="1:22" x14ac:dyDescent="0.25">
      <c r="A30" s="14">
        <f>'T1'!A30</f>
        <v>1952</v>
      </c>
      <c r="B30" s="174">
        <v>11.477355132628112</v>
      </c>
      <c r="C30" s="21">
        <f>'T1'!C30/$B30*100</f>
        <v>134497.67388257393</v>
      </c>
      <c r="D30" s="22">
        <f>'T1'!D30/$B30*100</f>
        <v>95824.027177864933</v>
      </c>
      <c r="E30" s="23">
        <f t="shared" si="0"/>
        <v>230321.70106043888</v>
      </c>
      <c r="F30" s="24">
        <f>'T1'!F30/$B30*100</f>
        <v>17133.077510946754</v>
      </c>
      <c r="G30" s="25">
        <f>'T1'!G30/$B30*100</f>
        <v>12206.608766206633</v>
      </c>
      <c r="H30" s="26">
        <f t="shared" si="1"/>
        <v>29339.686277153385</v>
      </c>
      <c r="I30" s="46"/>
      <c r="J30" s="57">
        <f t="shared" si="9"/>
        <v>4.0214205028053618E-2</v>
      </c>
      <c r="K30" s="57">
        <f t="shared" si="12"/>
        <v>1.5821740340216994E-2</v>
      </c>
      <c r="L30" s="58">
        <f t="shared" si="13"/>
        <v>-3.6040070652926026E-2</v>
      </c>
      <c r="M30" s="59">
        <f t="shared" si="14"/>
        <v>-6.4181131578484596E-3</v>
      </c>
      <c r="N30" s="57">
        <f t="shared" si="15"/>
        <v>1.633222784592947E-2</v>
      </c>
      <c r="O30" s="58">
        <f t="shared" si="16"/>
        <v>-3.5555645600382713E-2</v>
      </c>
      <c r="P30" s="59">
        <f t="shared" si="17"/>
        <v>-5.9188019903546607E-3</v>
      </c>
      <c r="V30" s="234">
        <v>1</v>
      </c>
    </row>
    <row r="31" spans="1:22" x14ac:dyDescent="0.25">
      <c r="A31" s="14">
        <f>'T1'!A31</f>
        <v>1953</v>
      </c>
      <c r="B31" s="174">
        <v>11.624433398691442</v>
      </c>
      <c r="C31" s="21">
        <f>'T1'!C31/$B31*100</f>
        <v>139504.62232272161</v>
      </c>
      <c r="D31" s="22">
        <f>'T1'!D31/$B31*100</f>
        <v>95113.203382124586</v>
      </c>
      <c r="E31" s="23">
        <f t="shared" si="0"/>
        <v>234617.82570484618</v>
      </c>
      <c r="F31" s="24">
        <f>'T1'!F31/$B31*100</f>
        <v>17603.955461666621</v>
      </c>
      <c r="G31" s="25">
        <f>'T1'!G31/$B31*100</f>
        <v>12002.244572814057</v>
      </c>
      <c r="H31" s="26">
        <f t="shared" si="1"/>
        <v>29606.20003448068</v>
      </c>
      <c r="I31" s="46"/>
      <c r="J31" s="57">
        <f t="shared" si="9"/>
        <v>1.2814648005899265E-2</v>
      </c>
      <c r="K31" s="57">
        <f t="shared" si="12"/>
        <v>3.7227026279421871E-2</v>
      </c>
      <c r="L31" s="58">
        <f t="shared" si="13"/>
        <v>-7.4180121278032418E-3</v>
      </c>
      <c r="M31" s="59">
        <f t="shared" si="14"/>
        <v>1.8652713246851027E-2</v>
      </c>
      <c r="N31" s="57">
        <f t="shared" si="15"/>
        <v>2.7483559239080746E-2</v>
      </c>
      <c r="O31" s="58">
        <f t="shared" si="16"/>
        <v>-1.6742094164461707E-2</v>
      </c>
      <c r="P31" s="59">
        <f t="shared" si="17"/>
        <v>9.0837289400338417E-3</v>
      </c>
    </row>
    <row r="32" spans="1:22" x14ac:dyDescent="0.25">
      <c r="A32" s="14">
        <f>'T1'!A32</f>
        <v>1954</v>
      </c>
      <c r="B32" s="174">
        <v>11.720848159621131</v>
      </c>
      <c r="C32" s="21">
        <f>'T1'!C32/$B32*100</f>
        <v>143442.2313146932</v>
      </c>
      <c r="D32" s="22">
        <f>'T1'!D32/$B32*100</f>
        <v>98201.60774737579</v>
      </c>
      <c r="E32" s="23">
        <f t="shared" si="0"/>
        <v>241643.83906206899</v>
      </c>
      <c r="F32" s="24">
        <f>'T1'!F32/$B32*100</f>
        <v>17949.237796759477</v>
      </c>
      <c r="G32" s="25">
        <f>'T1'!G32/$B32*100</f>
        <v>12288.180358926089</v>
      </c>
      <c r="H32" s="26">
        <f t="shared" si="1"/>
        <v>30237.418155685566</v>
      </c>
      <c r="I32" s="46"/>
      <c r="J32" s="57">
        <f t="shared" si="9"/>
        <v>8.2941471315531867E-3</v>
      </c>
      <c r="K32" s="57">
        <f t="shared" si="12"/>
        <v>2.8225652501051579E-2</v>
      </c>
      <c r="L32" s="58">
        <f t="shared" si="13"/>
        <v>3.2470826924452467E-2</v>
      </c>
      <c r="M32" s="59">
        <f t="shared" si="14"/>
        <v>2.9946630594308132E-2</v>
      </c>
      <c r="N32" s="57">
        <f t="shared" si="15"/>
        <v>1.9613906422606187E-2</v>
      </c>
      <c r="O32" s="58">
        <f t="shared" si="16"/>
        <v>2.3823526039429055E-2</v>
      </c>
      <c r="P32" s="59">
        <f t="shared" si="17"/>
        <v>2.1320470728082075E-2</v>
      </c>
    </row>
    <row r="33" spans="1:22" x14ac:dyDescent="0.25">
      <c r="A33" s="27">
        <f>'T1'!A33</f>
        <v>1955</v>
      </c>
      <c r="B33" s="174">
        <v>11.845835159445373</v>
      </c>
      <c r="C33" s="21">
        <f>'T1'!C33/$B33*100</f>
        <v>146077.11668266452</v>
      </c>
      <c r="D33" s="22">
        <f>'T1'!D33/$B33*100</f>
        <v>104295.81225148456</v>
      </c>
      <c r="E33" s="23">
        <f t="shared" si="0"/>
        <v>250372.92893414909</v>
      </c>
      <c r="F33" s="24">
        <f>'T1'!F33/$B33*100</f>
        <v>18239.623878079859</v>
      </c>
      <c r="G33" s="25">
        <f>'T1'!G33/$B33*100</f>
        <v>13022.685761647881</v>
      </c>
      <c r="H33" s="26">
        <f t="shared" si="1"/>
        <v>31262.30963972774</v>
      </c>
      <c r="I33" s="46"/>
      <c r="J33" s="57">
        <f t="shared" si="9"/>
        <v>1.0663648067281484E-2</v>
      </c>
      <c r="K33" s="57">
        <f t="shared" si="12"/>
        <v>1.83689652888257E-2</v>
      </c>
      <c r="L33" s="58">
        <f t="shared" si="13"/>
        <v>6.2058092977318013E-2</v>
      </c>
      <c r="M33" s="59">
        <f t="shared" si="14"/>
        <v>3.6123784102924938E-2</v>
      </c>
      <c r="N33" s="57">
        <f t="shared" si="15"/>
        <v>1.6178184533986562E-2</v>
      </c>
      <c r="O33" s="58">
        <f t="shared" si="16"/>
        <v>5.9773325363689844E-2</v>
      </c>
      <c r="P33" s="59">
        <f t="shared" si="17"/>
        <v>3.3894808040992208E-2</v>
      </c>
    </row>
    <row r="34" spans="1:22" x14ac:dyDescent="0.25">
      <c r="A34" s="27">
        <f>'T1'!A34</f>
        <v>1956</v>
      </c>
      <c r="B34" s="174">
        <v>12.144694286041778</v>
      </c>
      <c r="C34" s="21">
        <f>'T1'!C34/$B34*100</f>
        <v>145439.77073016344</v>
      </c>
      <c r="D34" s="22">
        <f>'T1'!D34/$B34*100</f>
        <v>107391.42576214267</v>
      </c>
      <c r="E34" s="23">
        <f t="shared" si="0"/>
        <v>252831.1964923061</v>
      </c>
      <c r="F34" s="24">
        <f>'T1'!F34/$B34*100</f>
        <v>18207.099920151457</v>
      </c>
      <c r="G34" s="25">
        <f>'T1'!G34/$B34*100</f>
        <v>13443.959720251007</v>
      </c>
      <c r="H34" s="26">
        <f t="shared" si="1"/>
        <v>31651.059640402462</v>
      </c>
      <c r="I34" s="46"/>
      <c r="J34" s="57">
        <f t="shared" si="9"/>
        <v>2.5229046544523959E-2</v>
      </c>
      <c r="K34" s="57">
        <f t="shared" si="12"/>
        <v>-4.3630786736135185E-3</v>
      </c>
      <c r="L34" s="58">
        <f t="shared" si="13"/>
        <v>2.9681091156313899E-2</v>
      </c>
      <c r="M34" s="59">
        <f t="shared" si="14"/>
        <v>9.8184239351353231E-3</v>
      </c>
      <c r="N34" s="57">
        <f t="shared" si="15"/>
        <v>-1.7831484983354962E-3</v>
      </c>
      <c r="O34" s="58">
        <f t="shared" si="16"/>
        <v>3.2349237808055431E-2</v>
      </c>
      <c r="P34" s="59">
        <f t="shared" si="17"/>
        <v>1.2435101729678433E-2</v>
      </c>
    </row>
    <row r="35" spans="1:22" x14ac:dyDescent="0.25">
      <c r="A35" s="27">
        <f>'T1'!A35</f>
        <v>1957</v>
      </c>
      <c r="B35" s="174">
        <v>12.546304765173916</v>
      </c>
      <c r="C35" s="21">
        <f>'T1'!C35/$B35*100</f>
        <v>146113.99126592217</v>
      </c>
      <c r="D35" s="22">
        <f>'T1'!D35/$B35*100</f>
        <v>107856.89346053134</v>
      </c>
      <c r="E35" s="23">
        <f t="shared" si="0"/>
        <v>253970.88472645351</v>
      </c>
      <c r="F35" s="24">
        <f>'T1'!F35/$B35*100</f>
        <v>18382.993857059948</v>
      </c>
      <c r="G35" s="25">
        <f>'T1'!G35/$B35*100</f>
        <v>13569.76558335208</v>
      </c>
      <c r="H35" s="26">
        <f t="shared" si="1"/>
        <v>31952.759440412028</v>
      </c>
      <c r="I35" s="46"/>
      <c r="J35" s="57">
        <f t="shared" si="9"/>
        <v>3.3068801047855034E-2</v>
      </c>
      <c r="K35" s="57">
        <f t="shared" si="12"/>
        <v>4.6357370640361939E-3</v>
      </c>
      <c r="L35" s="58">
        <f t="shared" si="13"/>
        <v>4.3343097001022901E-3</v>
      </c>
      <c r="M35" s="59">
        <f t="shared" si="14"/>
        <v>4.5077041518573058E-3</v>
      </c>
      <c r="N35" s="57">
        <f t="shared" si="15"/>
        <v>9.660733322708559E-3</v>
      </c>
      <c r="O35" s="58">
        <f t="shared" si="16"/>
        <v>9.3577982766170908E-3</v>
      </c>
      <c r="P35" s="59">
        <f t="shared" si="17"/>
        <v>9.5320600143335987E-3</v>
      </c>
    </row>
    <row r="36" spans="1:22" x14ac:dyDescent="0.25">
      <c r="A36" s="27">
        <f>'T1'!A36</f>
        <v>1958</v>
      </c>
      <c r="B36" s="174">
        <v>12.889034649687245</v>
      </c>
      <c r="C36" s="21">
        <f>'T1'!C36/$B36*100</f>
        <v>148854.01928670361</v>
      </c>
      <c r="D36" s="22">
        <f>'T1'!D36/$B36*100</f>
        <v>109793.27506590259</v>
      </c>
      <c r="E36" s="23">
        <f t="shared" si="0"/>
        <v>258647.2943526062</v>
      </c>
      <c r="F36" s="24">
        <f>'T1'!F36/$B36*100</f>
        <v>18948.022882471283</v>
      </c>
      <c r="G36" s="25">
        <f>'T1'!G36/$B36*100</f>
        <v>13975.87715977794</v>
      </c>
      <c r="H36" s="26">
        <f t="shared" si="1"/>
        <v>32923.900042249224</v>
      </c>
      <c r="I36" s="46"/>
      <c r="J36" s="57">
        <f t="shared" si="9"/>
        <v>2.7317197448023078E-2</v>
      </c>
      <c r="K36" s="57">
        <f t="shared" si="12"/>
        <v>1.8752673833915656E-2</v>
      </c>
      <c r="L36" s="58">
        <f t="shared" si="13"/>
        <v>1.7953248450270243E-2</v>
      </c>
      <c r="M36" s="59">
        <f t="shared" si="14"/>
        <v>1.8413172168099345E-2</v>
      </c>
      <c r="N36" s="57">
        <f t="shared" si="15"/>
        <v>3.0736507328719798E-2</v>
      </c>
      <c r="O36" s="58">
        <f t="shared" si="16"/>
        <v>2.9927678111410616E-2</v>
      </c>
      <c r="P36" s="59">
        <f t="shared" si="17"/>
        <v>3.0393012022897459E-2</v>
      </c>
    </row>
    <row r="37" spans="1:22" x14ac:dyDescent="0.25">
      <c r="A37" s="27">
        <f>'T1'!A37</f>
        <v>1959</v>
      </c>
      <c r="B37" s="174">
        <v>13.208352417849401</v>
      </c>
      <c r="C37" s="21">
        <f>'T1'!C37/$B37*100</f>
        <v>150919.98273836091</v>
      </c>
      <c r="D37" s="22">
        <f>'T1'!D37/$B37*100</f>
        <v>114957.84168027503</v>
      </c>
      <c r="E37" s="23">
        <f t="shared" si="0"/>
        <v>265877.82441863592</v>
      </c>
      <c r="F37" s="24">
        <f>'T1'!F37/$B37*100</f>
        <v>19340.325010067543</v>
      </c>
      <c r="G37" s="25">
        <f>'T1'!G37/$B37*100</f>
        <v>14731.793498855757</v>
      </c>
      <c r="H37" s="26">
        <f t="shared" si="1"/>
        <v>34072.118508923304</v>
      </c>
      <c r="I37" s="46"/>
      <c r="J37" s="57">
        <f t="shared" si="9"/>
        <v>2.477437425229545E-2</v>
      </c>
      <c r="K37" s="57">
        <f t="shared" si="12"/>
        <v>1.38791244036085E-2</v>
      </c>
      <c r="L37" s="58">
        <f t="shared" si="13"/>
        <v>4.7039006817789497E-2</v>
      </c>
      <c r="M37" s="59">
        <f t="shared" si="14"/>
        <v>2.7955173798077881E-2</v>
      </c>
      <c r="N37" s="57">
        <f t="shared" si="15"/>
        <v>2.0704119370637653E-2</v>
      </c>
      <c r="O37" s="58">
        <f t="shared" si="16"/>
        <v>5.4087219745556858E-2</v>
      </c>
      <c r="P37" s="59">
        <f t="shared" si="17"/>
        <v>3.4874922630691918E-2</v>
      </c>
    </row>
    <row r="38" spans="1:22" x14ac:dyDescent="0.25">
      <c r="A38" s="27">
        <f>'T1'!A38</f>
        <v>1960</v>
      </c>
      <c r="B38" s="174">
        <v>13.494764143084462</v>
      </c>
      <c r="C38" s="21">
        <f>'T1'!C38/$B38*100</f>
        <v>153636.20690755776</v>
      </c>
      <c r="D38" s="22">
        <f>'T1'!D38/$B38*100</f>
        <v>117399.24594179408</v>
      </c>
      <c r="E38" s="23">
        <f t="shared" si="0"/>
        <v>271035.45284935186</v>
      </c>
      <c r="F38" s="24">
        <f>'T1'!F38/$B38*100</f>
        <v>19700.68515652619</v>
      </c>
      <c r="G38" s="25">
        <f>'T1'!G38/$B38*100</f>
        <v>15054.039854710154</v>
      </c>
      <c r="H38" s="26">
        <f t="shared" si="1"/>
        <v>34754.72501123634</v>
      </c>
      <c r="I38" s="46"/>
      <c r="J38" s="57">
        <f t="shared" si="9"/>
        <v>2.1684137140981496E-2</v>
      </c>
      <c r="K38" s="57">
        <f t="shared" si="12"/>
        <v>1.799777683453474E-2</v>
      </c>
      <c r="L38" s="58">
        <f t="shared" si="13"/>
        <v>2.1237387774808658E-2</v>
      </c>
      <c r="M38" s="59">
        <f t="shared" si="14"/>
        <v>1.9398490423161441E-2</v>
      </c>
      <c r="N38" s="57">
        <f t="shared" si="15"/>
        <v>1.8632579663012905E-2</v>
      </c>
      <c r="O38" s="58">
        <f t="shared" si="16"/>
        <v>2.1874210759160295E-2</v>
      </c>
      <c r="P38" s="59">
        <f t="shared" si="17"/>
        <v>2.0034166708309264E-2</v>
      </c>
    </row>
    <row r="39" spans="1:22" x14ac:dyDescent="0.25">
      <c r="A39" s="27">
        <f>'T1'!A39</f>
        <v>1961</v>
      </c>
      <c r="B39" s="174">
        <v>13.676539096042889</v>
      </c>
      <c r="C39" s="21">
        <f>'T1'!C39/$B39*100</f>
        <v>156696.29136481421</v>
      </c>
      <c r="D39" s="22">
        <f>'T1'!D39/$B39*100</f>
        <v>118874.61270634399</v>
      </c>
      <c r="E39" s="23">
        <f t="shared" ref="E39:E70" si="18">C39+D39</f>
        <v>275570.90407115821</v>
      </c>
      <c r="F39" s="24">
        <f>'T1'!F39/$B39*100</f>
        <v>20071.566545967242</v>
      </c>
      <c r="G39" s="25">
        <f>'T1'!G39/$B39*100</f>
        <v>15226.906002558002</v>
      </c>
      <c r="H39" s="26">
        <f t="shared" ref="H39:H70" si="19">F39+G39</f>
        <v>35298.472548525242</v>
      </c>
      <c r="I39" s="46"/>
      <c r="J39" s="57">
        <f t="shared" si="9"/>
        <v>1.3470035565725791E-2</v>
      </c>
      <c r="K39" s="57">
        <f t="shared" si="12"/>
        <v>1.9917729803741402E-2</v>
      </c>
      <c r="L39" s="58">
        <f t="shared" si="13"/>
        <v>1.2567088934126502E-2</v>
      </c>
      <c r="M39" s="59">
        <f t="shared" si="14"/>
        <v>1.6733793214599446E-2</v>
      </c>
      <c r="N39" s="57">
        <f t="shared" si="15"/>
        <v>1.8825811716410845E-2</v>
      </c>
      <c r="O39" s="58">
        <f t="shared" si="16"/>
        <v>1.1483040400863676E-2</v>
      </c>
      <c r="P39" s="59">
        <f t="shared" si="17"/>
        <v>1.564528383156838E-2</v>
      </c>
    </row>
    <row r="40" spans="1:22" x14ac:dyDescent="0.25">
      <c r="A40" s="27">
        <f>'T1'!A40</f>
        <v>1962</v>
      </c>
      <c r="B40" s="174">
        <v>13.859187712624685</v>
      </c>
      <c r="C40" s="21">
        <f>'T1'!C40/$B40*100</f>
        <v>161688.01156436236</v>
      </c>
      <c r="D40" s="22">
        <f>'T1'!D40/$B40*100</f>
        <v>123743.97247623908</v>
      </c>
      <c r="E40" s="23">
        <f t="shared" si="18"/>
        <v>285431.98404060141</v>
      </c>
      <c r="F40" s="24">
        <f>'T1'!F40/$B40*100</f>
        <v>20571.389038690482</v>
      </c>
      <c r="G40" s="25">
        <f>'T1'!G40/$B40*100</f>
        <v>15743.810406057304</v>
      </c>
      <c r="H40" s="26">
        <f t="shared" si="19"/>
        <v>36315.199444747785</v>
      </c>
      <c r="I40" s="46"/>
      <c r="J40" s="57">
        <f t="shared" si="9"/>
        <v>1.335488571334853E-2</v>
      </c>
      <c r="K40" s="57">
        <f t="shared" si="12"/>
        <v>3.1856020050446521E-2</v>
      </c>
      <c r="L40" s="58">
        <f t="shared" si="13"/>
        <v>4.0962150446065992E-2</v>
      </c>
      <c r="M40" s="59">
        <f t="shared" si="14"/>
        <v>3.5784184120166929E-2</v>
      </c>
      <c r="N40" s="57">
        <f t="shared" si="15"/>
        <v>2.4902017068700877E-2</v>
      </c>
      <c r="O40" s="58">
        <f t="shared" si="16"/>
        <v>3.3946778381140907E-2</v>
      </c>
      <c r="P40" s="59">
        <f t="shared" si="17"/>
        <v>2.880370800251586E-2</v>
      </c>
    </row>
    <row r="41" spans="1:22" x14ac:dyDescent="0.25">
      <c r="A41" s="27">
        <f>'T1'!A41</f>
        <v>1963</v>
      </c>
      <c r="B41" s="174">
        <v>14.102679411503532</v>
      </c>
      <c r="C41" s="21">
        <f>'T1'!C41/$B41*100</f>
        <v>165410.50317859114</v>
      </c>
      <c r="D41" s="22">
        <f>'T1'!D41/$B41*100</f>
        <v>125772.2694682758</v>
      </c>
      <c r="E41" s="23">
        <f t="shared" si="18"/>
        <v>291182.77264686697</v>
      </c>
      <c r="F41" s="24">
        <f>'T1'!F41/$B41*100</f>
        <v>20945.631831412193</v>
      </c>
      <c r="G41" s="25">
        <f>'T1'!G41/$B41*100</f>
        <v>15926.314231928614</v>
      </c>
      <c r="H41" s="26">
        <f t="shared" si="19"/>
        <v>36871.946063340809</v>
      </c>
      <c r="I41" s="46"/>
      <c r="J41" s="57">
        <f t="shared" si="9"/>
        <v>1.7568973299715296E-2</v>
      </c>
      <c r="K41" s="57">
        <f t="shared" si="12"/>
        <v>2.3022681633678044E-2</v>
      </c>
      <c r="L41" s="58">
        <f t="shared" si="13"/>
        <v>1.6391077088026895E-2</v>
      </c>
      <c r="M41" s="59">
        <f t="shared" si="14"/>
        <v>2.0147667142472514E-2</v>
      </c>
      <c r="N41" s="57">
        <f t="shared" si="15"/>
        <v>1.819239294040087E-2</v>
      </c>
      <c r="O41" s="58">
        <f t="shared" si="16"/>
        <v>1.1592100080238144E-2</v>
      </c>
      <c r="P41" s="59">
        <f t="shared" si="17"/>
        <v>1.5330953074898845E-2</v>
      </c>
    </row>
    <row r="42" spans="1:22" x14ac:dyDescent="0.25">
      <c r="A42" s="27">
        <f>'T1'!A42</f>
        <v>1964</v>
      </c>
      <c r="B42" s="174">
        <v>14.368075130991468</v>
      </c>
      <c r="C42" s="21">
        <f>'T1'!C42/$B42*100</f>
        <v>169379.47099168046</v>
      </c>
      <c r="D42" s="22">
        <f>'T1'!D42/$B42*100</f>
        <v>129056.71250831752</v>
      </c>
      <c r="E42" s="23">
        <f t="shared" si="18"/>
        <v>298436.18349999795</v>
      </c>
      <c r="F42" s="24">
        <f>'T1'!F42/$B42*100</f>
        <v>21419.109728537474</v>
      </c>
      <c r="G42" s="25">
        <f>'T1'!G42/$B42*100</f>
        <v>16320.040854040355</v>
      </c>
      <c r="H42" s="26">
        <f t="shared" si="19"/>
        <v>37739.150582577829</v>
      </c>
      <c r="I42" s="46"/>
      <c r="J42" s="57">
        <f t="shared" si="9"/>
        <v>1.8818815328912164E-2</v>
      </c>
      <c r="K42" s="57">
        <f t="shared" si="12"/>
        <v>2.399465412909163E-2</v>
      </c>
      <c r="L42" s="58">
        <f t="shared" si="13"/>
        <v>2.6114206684249908E-2</v>
      </c>
      <c r="M42" s="59">
        <f t="shared" si="14"/>
        <v>2.4910164798545908E-2</v>
      </c>
      <c r="N42" s="57">
        <f t="shared" si="15"/>
        <v>2.2605090213378309E-2</v>
      </c>
      <c r="O42" s="58">
        <f t="shared" si="16"/>
        <v>2.4721766529157696E-2</v>
      </c>
      <c r="P42" s="59">
        <f t="shared" si="17"/>
        <v>2.351935853202014E-2</v>
      </c>
    </row>
    <row r="43" spans="1:22" x14ac:dyDescent="0.25">
      <c r="A43" s="27">
        <f>'T1'!A43</f>
        <v>1965</v>
      </c>
      <c r="B43" s="174">
        <v>14.62669607999549</v>
      </c>
      <c r="C43" s="21">
        <f>'T1'!C43/$B43*100</f>
        <v>175100.85178835606</v>
      </c>
      <c r="D43" s="22">
        <f>'T1'!D43/$B43*100</f>
        <v>134441.7776422626</v>
      </c>
      <c r="E43" s="23">
        <f t="shared" si="18"/>
        <v>309542.62943061866</v>
      </c>
      <c r="F43" s="24">
        <f>'T1'!F43/$B43*100</f>
        <v>22124.616427018947</v>
      </c>
      <c r="G43" s="25">
        <f>'T1'!G43/$B43*100</f>
        <v>16987.197559135057</v>
      </c>
      <c r="H43" s="26">
        <f t="shared" si="19"/>
        <v>39111.813986154004</v>
      </c>
      <c r="I43" s="46"/>
      <c r="J43" s="57">
        <f t="shared" si="9"/>
        <v>1.7999693532099181E-2</v>
      </c>
      <c r="K43" s="57">
        <f t="shared" si="12"/>
        <v>3.3778478366818243E-2</v>
      </c>
      <c r="L43" s="58">
        <f t="shared" si="13"/>
        <v>4.1726346729915598E-2</v>
      </c>
      <c r="M43" s="59">
        <f t="shared" si="14"/>
        <v>3.7215480376295629E-2</v>
      </c>
      <c r="N43" s="57">
        <f t="shared" si="15"/>
        <v>3.293818965507711E-2</v>
      </c>
      <c r="O43" s="58">
        <f t="shared" si="16"/>
        <v>4.0879597732718542E-2</v>
      </c>
      <c r="P43" s="59">
        <f t="shared" si="17"/>
        <v>3.6372397957728841E-2</v>
      </c>
    </row>
    <row r="44" spans="1:22" x14ac:dyDescent="0.25">
      <c r="A44" s="27">
        <f>'T1'!A44</f>
        <v>1966</v>
      </c>
      <c r="B44" s="174">
        <v>14.996637165537971</v>
      </c>
      <c r="C44" s="21">
        <f>'T1'!C44/$B44*100</f>
        <v>179848.7246870521</v>
      </c>
      <c r="D44" s="22">
        <f>'T1'!D44/$B44*100</f>
        <v>137612.90983087904</v>
      </c>
      <c r="E44" s="23">
        <f t="shared" si="18"/>
        <v>317461.63451793115</v>
      </c>
      <c r="F44" s="24">
        <f>'T1'!F44/$B44*100</f>
        <v>22720.525160150471</v>
      </c>
      <c r="G44" s="25">
        <f>'T1'!G44/$B44*100</f>
        <v>17384.819300857136</v>
      </c>
      <c r="H44" s="26">
        <f t="shared" si="19"/>
        <v>40105.344461007611</v>
      </c>
      <c r="I44" s="46"/>
      <c r="J44" s="60">
        <f t="shared" si="9"/>
        <v>2.5292183793196976E-2</v>
      </c>
      <c r="K44" s="60">
        <f t="shared" si="12"/>
        <v>2.7115075970245872E-2</v>
      </c>
      <c r="L44" s="58">
        <f t="shared" si="13"/>
        <v>2.3587401507398464E-2</v>
      </c>
      <c r="M44" s="59">
        <f t="shared" si="14"/>
        <v>2.5582922461694357E-2</v>
      </c>
      <c r="N44" s="60">
        <f t="shared" si="15"/>
        <v>2.6934194999366889E-2</v>
      </c>
      <c r="O44" s="58">
        <f t="shared" si="16"/>
        <v>2.3407141780620089E-2</v>
      </c>
      <c r="P44" s="59">
        <f t="shared" si="17"/>
        <v>2.5402311312007431E-2</v>
      </c>
    </row>
    <row r="45" spans="1:22" x14ac:dyDescent="0.25">
      <c r="A45" s="27">
        <f>'T1'!A45</f>
        <v>1967</v>
      </c>
      <c r="B45" s="174">
        <v>15.429714623600271</v>
      </c>
      <c r="C45" s="21">
        <f>'T1'!C45/$B45*100</f>
        <v>184505.90633369173</v>
      </c>
      <c r="D45" s="22">
        <f>'T1'!D45/$B45*100</f>
        <v>140981.32326679086</v>
      </c>
      <c r="E45" s="23">
        <f t="shared" si="18"/>
        <v>325487.22960048262</v>
      </c>
      <c r="F45" s="24">
        <f>'T1'!F45/$B45*100</f>
        <v>23341.672348023912</v>
      </c>
      <c r="G45" s="25">
        <f>'T1'!G45/$B45*100</f>
        <v>17835.417414403746</v>
      </c>
      <c r="H45" s="26">
        <f t="shared" si="19"/>
        <v>41177.089762427655</v>
      </c>
      <c r="I45" s="46"/>
      <c r="J45" s="60">
        <f t="shared" si="9"/>
        <v>2.8878304734711202E-2</v>
      </c>
      <c r="K45" s="60">
        <f t="shared" si="12"/>
        <v>2.5894993999781901E-2</v>
      </c>
      <c r="L45" s="58">
        <f t="shared" si="13"/>
        <v>2.4477452297545943E-2</v>
      </c>
      <c r="M45" s="59">
        <f t="shared" si="14"/>
        <v>2.5280519627949527E-2</v>
      </c>
      <c r="N45" s="60">
        <f t="shared" si="15"/>
        <v>2.7338592902019343E-2</v>
      </c>
      <c r="O45" s="58">
        <f t="shared" si="16"/>
        <v>2.5919056491107373E-2</v>
      </c>
      <c r="P45" s="59">
        <f t="shared" si="17"/>
        <v>2.6723253866128616E-2</v>
      </c>
    </row>
    <row r="46" spans="1:22" x14ac:dyDescent="0.25">
      <c r="A46" s="27">
        <f>'T1'!A46</f>
        <v>1968</v>
      </c>
      <c r="B46" s="174">
        <v>15.960863428857049</v>
      </c>
      <c r="C46" s="21">
        <f>'T1'!C46/$B46*100</f>
        <v>190427.9216185103</v>
      </c>
      <c r="D46" s="22">
        <f>'T1'!D46/$B46*100</f>
        <v>143381.5257394409</v>
      </c>
      <c r="E46" s="23">
        <f t="shared" si="18"/>
        <v>333809.4473579512</v>
      </c>
      <c r="F46" s="24">
        <f>'T1'!F46/$B46*100</f>
        <v>24122.131498341128</v>
      </c>
      <c r="G46" s="25">
        <f>'T1'!G46/$B46*100</f>
        <v>18162.60971039964</v>
      </c>
      <c r="H46" s="26">
        <f t="shared" si="19"/>
        <v>42284.741208740772</v>
      </c>
      <c r="I46" s="46"/>
      <c r="J46" s="60">
        <f t="shared" si="9"/>
        <v>3.4423760789740632E-2</v>
      </c>
      <c r="K46" s="60">
        <f t="shared" si="12"/>
        <v>3.2096616322450977E-2</v>
      </c>
      <c r="L46" s="58">
        <f t="shared" si="13"/>
        <v>1.7024967683896275E-2</v>
      </c>
      <c r="M46" s="59">
        <f t="shared" si="14"/>
        <v>2.5568492403476473E-2</v>
      </c>
      <c r="N46" s="60">
        <f t="shared" si="15"/>
        <v>3.3436299622434218E-2</v>
      </c>
      <c r="O46" s="58">
        <f t="shared" si="16"/>
        <v>1.8345087664259241E-2</v>
      </c>
      <c r="P46" s="59">
        <f t="shared" si="17"/>
        <v>2.6899702060144248E-2</v>
      </c>
    </row>
    <row r="47" spans="1:22" x14ac:dyDescent="0.25">
      <c r="A47" s="27">
        <f>'T1'!A47</f>
        <v>1969</v>
      </c>
      <c r="B47" s="174">
        <v>16.746135879276345</v>
      </c>
      <c r="C47" s="21">
        <f>'T1'!C47/$B47*100</f>
        <v>192169.40569223586</v>
      </c>
      <c r="D47" s="22">
        <f>'T1'!D47/$B47*100</f>
        <v>141654.76254437896</v>
      </c>
      <c r="E47" s="23">
        <f t="shared" si="18"/>
        <v>333824.16823661479</v>
      </c>
      <c r="F47" s="24">
        <f>'T1'!F47/$B47*100</f>
        <v>24401.791809957216</v>
      </c>
      <c r="G47" s="25">
        <f>'T1'!G47/$B47*100</f>
        <v>17987.410701746881</v>
      </c>
      <c r="H47" s="26">
        <f t="shared" si="19"/>
        <v>42389.202511704098</v>
      </c>
      <c r="I47" s="46"/>
      <c r="J47" s="60">
        <f t="shared" si="9"/>
        <v>4.9199872796325872E-2</v>
      </c>
      <c r="K47" s="60">
        <f t="shared" si="12"/>
        <v>9.1451088628395905E-3</v>
      </c>
      <c r="L47" s="58">
        <f t="shared" si="13"/>
        <v>-1.2043135865354659E-2</v>
      </c>
      <c r="M47" s="59">
        <f t="shared" si="14"/>
        <v>4.4099646610007426E-5</v>
      </c>
      <c r="N47" s="60">
        <f t="shared" si="15"/>
        <v>1.1593515756902262E-2</v>
      </c>
      <c r="O47" s="58">
        <f t="shared" si="16"/>
        <v>-9.6461362902293679E-3</v>
      </c>
      <c r="P47" s="59">
        <f t="shared" si="17"/>
        <v>2.4704255004812659E-3</v>
      </c>
      <c r="V47" s="234">
        <v>17</v>
      </c>
    </row>
    <row r="48" spans="1:22" x14ac:dyDescent="0.25">
      <c r="A48" s="27">
        <f>'T1'!A48</f>
        <v>1970</v>
      </c>
      <c r="B48" s="174">
        <v>17.786347262664613</v>
      </c>
      <c r="C48" s="21">
        <f>'T1'!C48/$B48*100</f>
        <v>191694.93721375673</v>
      </c>
      <c r="D48" s="22">
        <f>'T1'!D48/$B48*100</f>
        <v>136204.78495261469</v>
      </c>
      <c r="E48" s="23">
        <f t="shared" si="18"/>
        <v>327899.72216637142</v>
      </c>
      <c r="F48" s="24">
        <f>'T1'!F48/$B48*100</f>
        <v>24332.515231548554</v>
      </c>
      <c r="G48" s="25">
        <f>'T1'!G48/$B48*100</f>
        <v>17288.954276208464</v>
      </c>
      <c r="H48" s="26">
        <f t="shared" si="19"/>
        <v>41621.469507757021</v>
      </c>
      <c r="I48" s="61"/>
      <c r="J48" s="60">
        <f t="shared" si="9"/>
        <v>6.2116502032898868E-2</v>
      </c>
      <c r="K48" s="60">
        <f t="shared" si="12"/>
        <v>-2.4690115305815441E-3</v>
      </c>
      <c r="L48" s="58">
        <f t="shared" si="13"/>
        <v>-3.8473662966727606E-2</v>
      </c>
      <c r="M48" s="59">
        <f t="shared" si="14"/>
        <v>-1.7747205367240282E-2</v>
      </c>
      <c r="N48" s="60">
        <f t="shared" si="15"/>
        <v>-2.8389955519739773E-3</v>
      </c>
      <c r="O48" s="58">
        <f t="shared" si="16"/>
        <v>-3.8830292870923655E-2</v>
      </c>
      <c r="P48" s="59">
        <f t="shared" si="17"/>
        <v>-1.8111522709942429E-2</v>
      </c>
    </row>
    <row r="49" spans="1:22" x14ac:dyDescent="0.25">
      <c r="A49" s="27">
        <f>'T1'!A49</f>
        <v>1971</v>
      </c>
      <c r="B49" s="174">
        <v>18.998260831085549</v>
      </c>
      <c r="C49" s="21">
        <f>'T1'!C49/$B49*100</f>
        <v>189735.90492055618</v>
      </c>
      <c r="D49" s="22">
        <f>'T1'!D49/$B49*100</f>
        <v>131809.9238827446</v>
      </c>
      <c r="E49" s="23">
        <f t="shared" si="18"/>
        <v>321545.82880330074</v>
      </c>
      <c r="F49" s="24">
        <f>'T1'!F49/$B49*100</f>
        <v>24016.312422913448</v>
      </c>
      <c r="G49" s="25">
        <f>'T1'!G49/$B49*100</f>
        <v>16684.181698418604</v>
      </c>
      <c r="H49" s="26">
        <f t="shared" si="19"/>
        <v>40700.494121332056</v>
      </c>
      <c r="I49" s="46"/>
      <c r="J49" s="60">
        <f t="shared" ref="J49:J80" si="20">B49/B48-1</f>
        <v>6.813729376378852E-2</v>
      </c>
      <c r="K49" s="60">
        <f t="shared" si="12"/>
        <v>-1.021953068596726E-2</v>
      </c>
      <c r="L49" s="58">
        <f t="shared" si="13"/>
        <v>-3.2266568838965948E-2</v>
      </c>
      <c r="M49" s="59">
        <f t="shared" si="14"/>
        <v>-1.9377550310478164E-2</v>
      </c>
      <c r="N49" s="60">
        <f t="shared" si="15"/>
        <v>-1.2995072873729474E-2</v>
      </c>
      <c r="O49" s="58">
        <f t="shared" si="16"/>
        <v>-3.4980286726889798E-2</v>
      </c>
      <c r="P49" s="59">
        <f t="shared" si="17"/>
        <v>-2.2127411581499334E-2</v>
      </c>
    </row>
    <row r="50" spans="1:22" x14ac:dyDescent="0.25">
      <c r="A50" s="27">
        <f>'T1'!A50</f>
        <v>1972</v>
      </c>
      <c r="B50" s="174">
        <v>20.186767936174306</v>
      </c>
      <c r="C50" s="21">
        <f>'T1'!C50/$B50*100</f>
        <v>186459.7539498939</v>
      </c>
      <c r="D50" s="22">
        <f>'T1'!D50/$B50*100</f>
        <v>131412.28233573312</v>
      </c>
      <c r="E50" s="23">
        <f t="shared" si="18"/>
        <v>317872.03628562705</v>
      </c>
      <c r="F50" s="24">
        <f>'T1'!F50/$B50*100</f>
        <v>23694.720953805136</v>
      </c>
      <c r="G50" s="25">
        <f>'T1'!G50/$B50*100</f>
        <v>16699.460842818644</v>
      </c>
      <c r="H50" s="26">
        <f t="shared" si="19"/>
        <v>40394.18179662378</v>
      </c>
      <c r="I50" s="46"/>
      <c r="J50" s="60">
        <f t="shared" si="20"/>
        <v>6.2558731857396355E-2</v>
      </c>
      <c r="K50" s="60">
        <f t="shared" si="12"/>
        <v>-1.7266900389960593E-2</v>
      </c>
      <c r="L50" s="58">
        <f t="shared" si="13"/>
        <v>-3.0167800367232323E-3</v>
      </c>
      <c r="M50" s="59">
        <f t="shared" si="14"/>
        <v>-1.1425408724306751E-2</v>
      </c>
      <c r="N50" s="60">
        <f t="shared" si="15"/>
        <v>-1.3390543204355065E-2</v>
      </c>
      <c r="O50" s="58">
        <f t="shared" si="16"/>
        <v>9.157862624744606E-4</v>
      </c>
      <c r="P50" s="59">
        <f t="shared" si="17"/>
        <v>-7.5260099741082387E-3</v>
      </c>
    </row>
    <row r="51" spans="1:22" x14ac:dyDescent="0.25">
      <c r="A51" s="27">
        <f>'T1'!A51</f>
        <v>1973</v>
      </c>
      <c r="B51" s="174">
        <v>21.313825877708652</v>
      </c>
      <c r="C51" s="21">
        <f>'T1'!C51/$B51*100</f>
        <v>185000.95454234286</v>
      </c>
      <c r="D51" s="22">
        <f>'T1'!D51/$B51*100</f>
        <v>130135.83445960216</v>
      </c>
      <c r="E51" s="23">
        <f t="shared" si="18"/>
        <v>315136.78900194506</v>
      </c>
      <c r="F51" s="24">
        <f>'T1'!F51/$B51*100</f>
        <v>23844.554227371846</v>
      </c>
      <c r="G51" s="25">
        <f>'T1'!G51/$B51*100</f>
        <v>16773.053789763286</v>
      </c>
      <c r="H51" s="26">
        <f t="shared" si="19"/>
        <v>40617.608017135135</v>
      </c>
      <c r="I51" s="46"/>
      <c r="J51" s="60">
        <f t="shared" si="20"/>
        <v>5.5831520186779393E-2</v>
      </c>
      <c r="K51" s="60">
        <f t="shared" ref="K51:K82" si="21">C51/C50-1</f>
        <v>-7.8236690580587576E-3</v>
      </c>
      <c r="L51" s="58">
        <f t="shared" ref="L51:L82" si="22">D51/D50-1</f>
        <v>-9.7133072605031234E-3</v>
      </c>
      <c r="M51" s="59">
        <f t="shared" ref="M51:M82" si="23">E51/E50-1</f>
        <v>-8.6048691657300003E-3</v>
      </c>
      <c r="N51" s="60">
        <f t="shared" ref="N51:N82" si="24">F51/F50-1</f>
        <v>6.323487575938147E-3</v>
      </c>
      <c r="O51" s="58">
        <f t="shared" ref="O51:O82" si="25">G51/G50-1</f>
        <v>4.4069055664326395E-3</v>
      </c>
      <c r="P51" s="59">
        <f t="shared" ref="P51:P82" si="26">H51/H50-1</f>
        <v>5.531148560856014E-3</v>
      </c>
    </row>
    <row r="52" spans="1:22" x14ac:dyDescent="0.25">
      <c r="A52" s="27">
        <f>'T1'!A52</f>
        <v>1974</v>
      </c>
      <c r="B52" s="174">
        <v>22.820564472208442</v>
      </c>
      <c r="C52" s="21">
        <f>'T1'!C52/$B52*100</f>
        <v>182122.96289382252</v>
      </c>
      <c r="D52" s="22">
        <f>'T1'!D52/$B52*100</f>
        <v>126810.77922019204</v>
      </c>
      <c r="E52" s="23">
        <f t="shared" si="18"/>
        <v>308933.74211401457</v>
      </c>
      <c r="F52" s="24">
        <f>'T1'!F52/$B52*100</f>
        <v>23838.676995085287</v>
      </c>
      <c r="G52" s="25">
        <f>'T1'!G52/$B52*100</f>
        <v>16598.682325894497</v>
      </c>
      <c r="H52" s="26">
        <f t="shared" si="19"/>
        <v>40437.359320979784</v>
      </c>
      <c r="I52" s="46"/>
      <c r="J52" s="60">
        <f t="shared" si="20"/>
        <v>7.069301415639484E-2</v>
      </c>
      <c r="K52" s="60">
        <f t="shared" si="21"/>
        <v>-1.5556631346254068E-2</v>
      </c>
      <c r="L52" s="58">
        <f t="shared" si="22"/>
        <v>-2.5550650619928339E-2</v>
      </c>
      <c r="M52" s="59">
        <f t="shared" si="23"/>
        <v>-1.9683664695498981E-2</v>
      </c>
      <c r="N52" s="60">
        <f t="shared" si="24"/>
        <v>-2.4648111390612737E-4</v>
      </c>
      <c r="O52" s="58">
        <f t="shared" si="25"/>
        <v>-1.039592825816904E-2</v>
      </c>
      <c r="P52" s="59">
        <f t="shared" si="26"/>
        <v>-4.4376984503693429E-3</v>
      </c>
    </row>
    <row r="53" spans="1:22" x14ac:dyDescent="0.25">
      <c r="A53" s="27">
        <f>'T1'!A53</f>
        <v>1975</v>
      </c>
      <c r="B53" s="174">
        <v>24.688440973575879</v>
      </c>
      <c r="C53" s="21">
        <f>'T1'!C53/$B53*100</f>
        <v>177648.27933309358</v>
      </c>
      <c r="D53" s="22">
        <f>'T1'!D53/$B53*100</f>
        <v>126782.20695855247</v>
      </c>
      <c r="E53" s="23">
        <f t="shared" si="18"/>
        <v>304430.48629164603</v>
      </c>
      <c r="F53" s="24">
        <f>'T1'!F53/$B53*100</f>
        <v>23545.019578154195</v>
      </c>
      <c r="G53" s="25">
        <f>'T1'!G53/$B53*100</f>
        <v>16803.368747544249</v>
      </c>
      <c r="H53" s="26">
        <f t="shared" si="19"/>
        <v>40348.388325698441</v>
      </c>
      <c r="I53" s="46"/>
      <c r="J53" s="60">
        <f t="shared" si="20"/>
        <v>8.185058277774826E-2</v>
      </c>
      <c r="K53" s="60">
        <f t="shared" si="21"/>
        <v>-2.4569573707944103E-2</v>
      </c>
      <c r="L53" s="58">
        <f t="shared" si="22"/>
        <v>-2.2531413981730086E-4</v>
      </c>
      <c r="M53" s="59">
        <f t="shared" si="23"/>
        <v>-1.4576769088261554E-2</v>
      </c>
      <c r="N53" s="60">
        <f t="shared" si="24"/>
        <v>-1.2318528288781883E-2</v>
      </c>
      <c r="O53" s="58">
        <f t="shared" si="25"/>
        <v>1.2331486176492046E-2</v>
      </c>
      <c r="P53" s="59">
        <f t="shared" si="26"/>
        <v>-2.2002177386292177E-3</v>
      </c>
    </row>
    <row r="54" spans="1:22" x14ac:dyDescent="0.25">
      <c r="A54" s="27">
        <f>'T1'!A54</f>
        <v>1976</v>
      </c>
      <c r="B54" s="174">
        <v>26.319660594274811</v>
      </c>
      <c r="C54" s="21">
        <f>'T1'!C54/$B54*100</f>
        <v>172743.88970693803</v>
      </c>
      <c r="D54" s="22">
        <f>'T1'!D54/$B54*100</f>
        <v>125810.05202725271</v>
      </c>
      <c r="E54" s="23">
        <f t="shared" si="18"/>
        <v>298553.94173419074</v>
      </c>
      <c r="F54" s="24">
        <f>'T1'!F54/$B54*100</f>
        <v>23155.952202673161</v>
      </c>
      <c r="G54" s="25">
        <f>'T1'!G54/$B54*100</f>
        <v>16864.570760223425</v>
      </c>
      <c r="H54" s="26">
        <f t="shared" si="19"/>
        <v>40020.52296289659</v>
      </c>
      <c r="I54" s="46"/>
      <c r="J54" s="60">
        <f t="shared" si="20"/>
        <v>6.6072200445740137E-2</v>
      </c>
      <c r="K54" s="60">
        <f t="shared" si="21"/>
        <v>-2.7607301599357092E-2</v>
      </c>
      <c r="L54" s="58">
        <f t="shared" si="22"/>
        <v>-7.6679129873293839E-3</v>
      </c>
      <c r="M54" s="59">
        <f t="shared" si="23"/>
        <v>-1.9303403640808625E-2</v>
      </c>
      <c r="N54" s="60">
        <f t="shared" si="24"/>
        <v>-1.652440229194041E-2</v>
      </c>
      <c r="O54" s="58">
        <f t="shared" si="25"/>
        <v>3.6422465993981579E-3</v>
      </c>
      <c r="P54" s="59">
        <f t="shared" si="26"/>
        <v>-8.125860199303947E-3</v>
      </c>
      <c r="V54" s="234">
        <v>7</v>
      </c>
    </row>
    <row r="55" spans="1:22" x14ac:dyDescent="0.25">
      <c r="A55" s="27">
        <f>'T1'!A55</f>
        <v>1977</v>
      </c>
      <c r="B55" s="174">
        <v>27.708974325683627</v>
      </c>
      <c r="C55" s="21">
        <f>'T1'!C55/$B55*100</f>
        <v>171266.52867993427</v>
      </c>
      <c r="D55" s="22">
        <f>'T1'!D55/$B55*100</f>
        <v>130907.58649308732</v>
      </c>
      <c r="E55" s="23">
        <f t="shared" si="18"/>
        <v>302174.11517302156</v>
      </c>
      <c r="F55" s="24">
        <f>'T1'!F55/$B55*100</f>
        <v>23256.485751149918</v>
      </c>
      <c r="G55" s="25">
        <f>'T1'!G55/$B55*100</f>
        <v>17776.096961032184</v>
      </c>
      <c r="H55" s="26">
        <f t="shared" si="19"/>
        <v>41032.582712182106</v>
      </c>
      <c r="I55" s="46"/>
      <c r="J55" s="60">
        <f t="shared" si="20"/>
        <v>5.2786156813550589E-2</v>
      </c>
      <c r="K55" s="60">
        <f t="shared" si="21"/>
        <v>-8.5523200242284547E-3</v>
      </c>
      <c r="L55" s="58">
        <f t="shared" si="22"/>
        <v>4.0517704139653388E-2</v>
      </c>
      <c r="M55" s="59">
        <f t="shared" si="23"/>
        <v>1.2125692991365566E-2</v>
      </c>
      <c r="N55" s="60">
        <f t="shared" si="24"/>
        <v>4.3415855930619696E-3</v>
      </c>
      <c r="O55" s="58">
        <f t="shared" si="25"/>
        <v>5.4049771783025502E-2</v>
      </c>
      <c r="P55" s="59">
        <f t="shared" si="26"/>
        <v>2.5288518848786801E-2</v>
      </c>
    </row>
    <row r="56" spans="1:22" x14ac:dyDescent="0.25">
      <c r="A56" s="27">
        <f>'T1'!A56</f>
        <v>1978</v>
      </c>
      <c r="B56" s="174">
        <v>29.105512518752352</v>
      </c>
      <c r="C56" s="21">
        <f>'T1'!C56/$B56*100</f>
        <v>174292.5560723017</v>
      </c>
      <c r="D56" s="22">
        <f>'T1'!D56/$B56*100</f>
        <v>145172.48640457031</v>
      </c>
      <c r="E56" s="23">
        <f t="shared" si="18"/>
        <v>319465.04247687198</v>
      </c>
      <c r="F56" s="24">
        <f>'T1'!F56/$B56*100</f>
        <v>24074.056240433394</v>
      </c>
      <c r="G56" s="25">
        <f>'T1'!G56/$B56*100</f>
        <v>20051.863837589219</v>
      </c>
      <c r="H56" s="26">
        <f t="shared" si="19"/>
        <v>44125.920078022609</v>
      </c>
      <c r="I56" s="46"/>
      <c r="J56" s="60">
        <f t="shared" si="20"/>
        <v>5.0400212460201654E-2</v>
      </c>
      <c r="K56" s="60">
        <f t="shared" si="21"/>
        <v>1.7668527620026131E-2</v>
      </c>
      <c r="L56" s="58">
        <f t="shared" si="22"/>
        <v>0.10896923771668687</v>
      </c>
      <c r="M56" s="59">
        <f t="shared" si="23"/>
        <v>5.722173553465959E-2</v>
      </c>
      <c r="N56" s="60">
        <f t="shared" si="24"/>
        <v>3.515451552017268E-2</v>
      </c>
      <c r="O56" s="58">
        <f t="shared" si="25"/>
        <v>0.12802399095514883</v>
      </c>
      <c r="P56" s="59">
        <f t="shared" si="26"/>
        <v>7.5387342481908259E-2</v>
      </c>
    </row>
    <row r="57" spans="1:22" x14ac:dyDescent="0.25">
      <c r="A57" s="27">
        <f>'T1'!A57</f>
        <v>1979</v>
      </c>
      <c r="B57" s="174">
        <v>30.773793114290687</v>
      </c>
      <c r="C57" s="21">
        <f>'T1'!C57/$B57*100</f>
        <v>176894.84257529466</v>
      </c>
      <c r="D57" s="22">
        <f>'T1'!D57/$B57*100</f>
        <v>152982.96433304439</v>
      </c>
      <c r="E57" s="23">
        <f t="shared" si="18"/>
        <v>329877.80690833903</v>
      </c>
      <c r="F57" s="24">
        <f>'T1'!F57/$B57*100</f>
        <v>24773.276260514722</v>
      </c>
      <c r="G57" s="25">
        <f>'T1'!G57/$B57*100</f>
        <v>21424.532131070053</v>
      </c>
      <c r="H57" s="26">
        <f t="shared" si="19"/>
        <v>46197.808391584775</v>
      </c>
      <c r="I57" s="46"/>
      <c r="J57" s="60">
        <f t="shared" si="20"/>
        <v>5.7318372059707912E-2</v>
      </c>
      <c r="K57" s="60">
        <f t="shared" si="21"/>
        <v>1.4930565949778485E-2</v>
      </c>
      <c r="L57" s="58">
        <f t="shared" si="22"/>
        <v>5.3801364996309609E-2</v>
      </c>
      <c r="M57" s="59">
        <f t="shared" si="23"/>
        <v>3.2594378247882583E-2</v>
      </c>
      <c r="N57" s="60">
        <f t="shared" si="24"/>
        <v>2.9044545426746948E-2</v>
      </c>
      <c r="O57" s="58">
        <f t="shared" si="25"/>
        <v>6.8455895401984046E-2</v>
      </c>
      <c r="P57" s="59">
        <f t="shared" si="26"/>
        <v>4.6953996877542536E-2</v>
      </c>
    </row>
    <row r="58" spans="1:22" x14ac:dyDescent="0.25">
      <c r="A58" s="27">
        <f>'T1'!A58</f>
        <v>1980</v>
      </c>
      <c r="B58" s="174">
        <v>32.93205690175963</v>
      </c>
      <c r="C58" s="21">
        <f>'T1'!C58/$B58*100</f>
        <v>178802.35318736866</v>
      </c>
      <c r="D58" s="22">
        <f>'T1'!D58/$B58*100</f>
        <v>151637.19889420527</v>
      </c>
      <c r="E58" s="23">
        <f t="shared" si="18"/>
        <v>330439.55208157393</v>
      </c>
      <c r="F58" s="24">
        <f>'T1'!F58/$B58*100</f>
        <v>25218.921218053445</v>
      </c>
      <c r="G58" s="25">
        <f>'T1'!G58/$B58*100</f>
        <v>21387.451028857129</v>
      </c>
      <c r="H58" s="26">
        <f t="shared" si="19"/>
        <v>46606.372246910571</v>
      </c>
      <c r="I58" s="46"/>
      <c r="J58" s="60">
        <f t="shared" si="20"/>
        <v>7.0133174011191013E-2</v>
      </c>
      <c r="K58" s="60">
        <f t="shared" si="21"/>
        <v>1.0783302578547982E-2</v>
      </c>
      <c r="L58" s="58">
        <f t="shared" si="22"/>
        <v>-8.7968320179061532E-3</v>
      </c>
      <c r="M58" s="59">
        <f t="shared" si="23"/>
        <v>1.7028886498902107E-3</v>
      </c>
      <c r="N58" s="60">
        <f t="shared" si="24"/>
        <v>1.7988939083080524E-2</v>
      </c>
      <c r="O58" s="58">
        <f t="shared" si="25"/>
        <v>-1.7307776891495319E-3</v>
      </c>
      <c r="P58" s="59">
        <f t="shared" si="26"/>
        <v>8.8437930185496505E-3</v>
      </c>
    </row>
    <row r="59" spans="1:22" x14ac:dyDescent="0.25">
      <c r="A59" s="27">
        <f>'T1'!A59</f>
        <v>1981</v>
      </c>
      <c r="B59" s="174">
        <v>35.568010732741236</v>
      </c>
      <c r="C59" s="21">
        <f>'T1'!C59/$B59*100</f>
        <v>183757.53978857523</v>
      </c>
      <c r="D59" s="22">
        <f>'T1'!D59/$B59*100</f>
        <v>151870.05221503714</v>
      </c>
      <c r="E59" s="23">
        <f t="shared" si="18"/>
        <v>335627.59200361237</v>
      </c>
      <c r="F59" s="24">
        <f>'T1'!F59/$B59*100</f>
        <v>25941.414448383257</v>
      </c>
      <c r="G59" s="25">
        <f>'T1'!G59/$B59*100</f>
        <v>21439.794913127305</v>
      </c>
      <c r="H59" s="26">
        <f t="shared" si="19"/>
        <v>47381.209361510562</v>
      </c>
      <c r="I59" s="46"/>
      <c r="J59" s="60">
        <f t="shared" si="20"/>
        <v>8.0042186215242506E-2</v>
      </c>
      <c r="K59" s="60">
        <f t="shared" si="21"/>
        <v>2.7713206861511352E-2</v>
      </c>
      <c r="L59" s="58">
        <f t="shared" si="22"/>
        <v>1.5355949762321242E-3</v>
      </c>
      <c r="M59" s="59">
        <f t="shared" si="23"/>
        <v>1.5700420513697244E-2</v>
      </c>
      <c r="N59" s="60">
        <f t="shared" si="24"/>
        <v>2.8648855519347149E-2</v>
      </c>
      <c r="O59" s="58">
        <f t="shared" si="25"/>
        <v>2.4474110635974711E-3</v>
      </c>
      <c r="P59" s="59">
        <f t="shared" si="26"/>
        <v>1.6625132513963248E-2</v>
      </c>
    </row>
    <row r="60" spans="1:22" x14ac:dyDescent="0.25">
      <c r="A60" s="27">
        <f>'T1'!A60</f>
        <v>1982</v>
      </c>
      <c r="B60" s="174">
        <v>38.341632343564612</v>
      </c>
      <c r="C60" s="21">
        <f>'T1'!C60/$B60*100</f>
        <v>189692.12314368979</v>
      </c>
      <c r="D60" s="22">
        <f>'T1'!D60/$B60*100</f>
        <v>154152.60870175119</v>
      </c>
      <c r="E60" s="23">
        <f t="shared" si="18"/>
        <v>343844.73184544098</v>
      </c>
      <c r="F60" s="24">
        <f>'T1'!F60/$B60*100</f>
        <v>26720.312794700134</v>
      </c>
      <c r="G60" s="25">
        <f>'T1'!G60/$B60*100</f>
        <v>21714.164269803139</v>
      </c>
      <c r="H60" s="26">
        <f t="shared" si="19"/>
        <v>48434.47706450327</v>
      </c>
      <c r="I60" s="46"/>
      <c r="J60" s="60">
        <f t="shared" si="20"/>
        <v>7.7980790988408932E-2</v>
      </c>
      <c r="K60" s="60">
        <f t="shared" si="21"/>
        <v>3.2295727086587567E-2</v>
      </c>
      <c r="L60" s="58">
        <f t="shared" si="22"/>
        <v>1.5029668149992625E-2</v>
      </c>
      <c r="M60" s="59">
        <f t="shared" si="23"/>
        <v>2.4482909145741916E-2</v>
      </c>
      <c r="N60" s="60">
        <f t="shared" si="24"/>
        <v>3.0025284390975848E-2</v>
      </c>
      <c r="O60" s="58">
        <f t="shared" si="25"/>
        <v>1.2797200616309956E-2</v>
      </c>
      <c r="P60" s="59">
        <f t="shared" si="26"/>
        <v>2.2229650048745109E-2</v>
      </c>
    </row>
    <row r="61" spans="1:22" x14ac:dyDescent="0.25">
      <c r="A61" s="27">
        <f>'T1'!A61</f>
        <v>1983</v>
      </c>
      <c r="B61" s="174">
        <v>41.043628410848441</v>
      </c>
      <c r="C61" s="21">
        <f>'T1'!C61/$B61*100</f>
        <v>193328.01180292829</v>
      </c>
      <c r="D61" s="22">
        <f>'T1'!D61/$B61*100</f>
        <v>155874.15278383018</v>
      </c>
      <c r="E61" s="23">
        <f t="shared" si="18"/>
        <v>349202.16458675847</v>
      </c>
      <c r="F61" s="24">
        <f>'T1'!F61/$B61*100</f>
        <v>27057.179477720711</v>
      </c>
      <c r="G61" s="25">
        <f>'T1'!G61/$B61*100</f>
        <v>21815.332855690558</v>
      </c>
      <c r="H61" s="26">
        <f t="shared" si="19"/>
        <v>48872.512333411272</v>
      </c>
      <c r="I61" s="46"/>
      <c r="J61" s="60">
        <f t="shared" si="20"/>
        <v>7.0471597115956852E-2</v>
      </c>
      <c r="K61" s="60">
        <f t="shared" si="21"/>
        <v>1.9167314904712018E-2</v>
      </c>
      <c r="L61" s="58">
        <f t="shared" si="22"/>
        <v>1.1167790779394338E-2</v>
      </c>
      <c r="M61" s="59">
        <f t="shared" si="23"/>
        <v>1.5580965026172455E-2</v>
      </c>
      <c r="N61" s="60">
        <f t="shared" si="24"/>
        <v>1.2607138457128908E-2</v>
      </c>
      <c r="O61" s="58">
        <f t="shared" si="25"/>
        <v>4.6591056708598089E-3</v>
      </c>
      <c r="P61" s="59">
        <f t="shared" si="26"/>
        <v>9.0438731964554986E-3</v>
      </c>
    </row>
    <row r="62" spans="1:22" x14ac:dyDescent="0.25">
      <c r="A62" s="27">
        <f>'T1'!A62</f>
        <v>1984</v>
      </c>
      <c r="B62" s="174">
        <v>43.227226752614477</v>
      </c>
      <c r="C62" s="21">
        <f>'T1'!C62/$B62*100</f>
        <v>202335.35568885744</v>
      </c>
      <c r="D62" s="22">
        <f>'T1'!D62/$B62*100</f>
        <v>163278.56249910011</v>
      </c>
      <c r="E62" s="23">
        <f t="shared" si="18"/>
        <v>365613.91818795755</v>
      </c>
      <c r="F62" s="24">
        <f>'T1'!F62/$B62*100</f>
        <v>28071.452975748787</v>
      </c>
      <c r="G62" s="25">
        <f>'T1'!G62/$B62*100</f>
        <v>22652.820479825605</v>
      </c>
      <c r="H62" s="26">
        <f t="shared" si="19"/>
        <v>50724.273455574395</v>
      </c>
      <c r="I62" s="46"/>
      <c r="J62" s="60">
        <f t="shared" si="20"/>
        <v>5.3201883612923329E-2</v>
      </c>
      <c r="K62" s="60">
        <f t="shared" si="21"/>
        <v>4.6590992179192936E-2</v>
      </c>
      <c r="L62" s="58">
        <f t="shared" si="22"/>
        <v>4.7502485710626541E-2</v>
      </c>
      <c r="M62" s="59">
        <f t="shared" si="23"/>
        <v>4.6997857589515579E-2</v>
      </c>
      <c r="N62" s="60">
        <f t="shared" si="24"/>
        <v>3.74862981880002E-2</v>
      </c>
      <c r="O62" s="58">
        <f t="shared" si="25"/>
        <v>3.8389862289751164E-2</v>
      </c>
      <c r="P62" s="59">
        <f t="shared" si="26"/>
        <v>3.7889624121025145E-2</v>
      </c>
    </row>
    <row r="63" spans="1:22" x14ac:dyDescent="0.25">
      <c r="A63" s="27">
        <f>'T1'!A63</f>
        <v>1985</v>
      </c>
      <c r="B63" s="174">
        <v>45.207816804894271</v>
      </c>
      <c r="C63" s="21">
        <f>'T1'!C63/$B63*100</f>
        <v>212292.66853894084</v>
      </c>
      <c r="D63" s="22">
        <f>'T1'!D63/$B63*100</f>
        <v>170110.84600030095</v>
      </c>
      <c r="E63" s="23">
        <f t="shared" si="18"/>
        <v>382403.51453924179</v>
      </c>
      <c r="F63" s="24">
        <f>'T1'!F63/$B63*100</f>
        <v>29264.455119063554</v>
      </c>
      <c r="G63" s="25">
        <f>'T1'!G63/$B63*100</f>
        <v>23449.708613600043</v>
      </c>
      <c r="H63" s="26">
        <f t="shared" si="19"/>
        <v>52714.163732663597</v>
      </c>
      <c r="I63" s="46"/>
      <c r="J63" s="60">
        <f t="shared" si="20"/>
        <v>4.5818115134115267E-2</v>
      </c>
      <c r="K63" s="60">
        <f t="shared" si="21"/>
        <v>4.9211927476457973E-2</v>
      </c>
      <c r="L63" s="58">
        <f t="shared" si="22"/>
        <v>4.1844338880913989E-2</v>
      </c>
      <c r="M63" s="59">
        <f t="shared" si="23"/>
        <v>4.5921655374872472E-2</v>
      </c>
      <c r="N63" s="60">
        <f t="shared" si="24"/>
        <v>4.2498767140604077E-2</v>
      </c>
      <c r="O63" s="58">
        <f t="shared" si="25"/>
        <v>3.5178318500521444E-2</v>
      </c>
      <c r="P63" s="59">
        <f t="shared" si="26"/>
        <v>3.9229547148309507E-2</v>
      </c>
    </row>
    <row r="64" spans="1:22" x14ac:dyDescent="0.25">
      <c r="A64" s="27">
        <f>'T1'!A64</f>
        <v>1986</v>
      </c>
      <c r="B64" s="174">
        <v>47.313175325267963</v>
      </c>
      <c r="C64" s="21">
        <f>'T1'!C64/$B64*100</f>
        <v>217651.61331912651</v>
      </c>
      <c r="D64" s="22">
        <f>'T1'!D64/$B64*100</f>
        <v>171320.5136093141</v>
      </c>
      <c r="E64" s="23">
        <f t="shared" si="18"/>
        <v>388972.12692844064</v>
      </c>
      <c r="F64" s="24">
        <f>'T1'!F64/$B64*100</f>
        <v>29828.978136422404</v>
      </c>
      <c r="G64" s="25">
        <f>'T1'!G64/$B64*100</f>
        <v>23479.338272949106</v>
      </c>
      <c r="H64" s="26">
        <f t="shared" si="19"/>
        <v>53308.31640937151</v>
      </c>
      <c r="I64" s="46"/>
      <c r="J64" s="60">
        <f t="shared" si="20"/>
        <v>4.6570674480032936E-2</v>
      </c>
      <c r="K64" s="60">
        <f t="shared" si="21"/>
        <v>2.5243192885875398E-2</v>
      </c>
      <c r="L64" s="58">
        <f t="shared" si="22"/>
        <v>7.1110551587698634E-3</v>
      </c>
      <c r="M64" s="59">
        <f t="shared" si="23"/>
        <v>1.7177175782794096E-2</v>
      </c>
      <c r="N64" s="60">
        <f t="shared" si="24"/>
        <v>1.9290399054486596E-2</v>
      </c>
      <c r="O64" s="58">
        <f t="shared" si="25"/>
        <v>1.2635406195145027E-3</v>
      </c>
      <c r="P64" s="59">
        <f t="shared" si="26"/>
        <v>1.1271215070794316E-2</v>
      </c>
    </row>
    <row r="65" spans="1:22" x14ac:dyDescent="0.25">
      <c r="A65" s="27">
        <f>'T1'!A65</f>
        <v>1987</v>
      </c>
      <c r="B65" s="174">
        <v>49.023356655340869</v>
      </c>
      <c r="C65" s="21">
        <f>'T1'!C65/$B65*100</f>
        <v>224171.99170884278</v>
      </c>
      <c r="D65" s="22">
        <f>'T1'!D65/$B65*100</f>
        <v>175781.29109175914</v>
      </c>
      <c r="E65" s="23">
        <f t="shared" si="18"/>
        <v>399953.28280060191</v>
      </c>
      <c r="F65" s="24">
        <f>'T1'!F65/$B65*100</f>
        <v>30579.217326429021</v>
      </c>
      <c r="G65" s="25">
        <f>'T1'!G65/$B65*100</f>
        <v>23978.26000135034</v>
      </c>
      <c r="H65" s="26">
        <f t="shared" si="19"/>
        <v>54557.477327779357</v>
      </c>
      <c r="I65" s="46"/>
      <c r="J65" s="60">
        <f t="shared" si="20"/>
        <v>3.6145985094337307E-2</v>
      </c>
      <c r="K65" s="60">
        <f t="shared" si="21"/>
        <v>2.9957868403924559E-2</v>
      </c>
      <c r="L65" s="58">
        <f t="shared" si="22"/>
        <v>2.6037614459979652E-2</v>
      </c>
      <c r="M65" s="59">
        <f t="shared" si="23"/>
        <v>2.8231215328653914E-2</v>
      </c>
      <c r="N65" s="60">
        <f t="shared" si="24"/>
        <v>2.5151354048248198E-2</v>
      </c>
      <c r="O65" s="58">
        <f t="shared" si="25"/>
        <v>2.1249394791336584E-2</v>
      </c>
      <c r="P65" s="59">
        <f t="shared" si="26"/>
        <v>2.3432758761600114E-2</v>
      </c>
    </row>
    <row r="66" spans="1:22" x14ac:dyDescent="0.25">
      <c r="A66" s="27">
        <f>'T1'!A66</f>
        <v>1988</v>
      </c>
      <c r="B66" s="174">
        <v>50.603856106845299</v>
      </c>
      <c r="C66" s="21">
        <f>'T1'!C66/$B66*100</f>
        <v>234938.36294831755</v>
      </c>
      <c r="D66" s="22">
        <f>'T1'!D66/$B66*100</f>
        <v>184741.30724561965</v>
      </c>
      <c r="E66" s="23">
        <f t="shared" si="18"/>
        <v>419679.6701939372</v>
      </c>
      <c r="F66" s="24">
        <f>'T1'!F66/$B66*100</f>
        <v>31972.676867989179</v>
      </c>
      <c r="G66" s="25">
        <f>'T1'!G66/$B66*100</f>
        <v>25141.377706941257</v>
      </c>
      <c r="H66" s="26">
        <f t="shared" si="19"/>
        <v>57114.054574930437</v>
      </c>
      <c r="I66" s="46"/>
      <c r="J66" s="60">
        <f t="shared" si="20"/>
        <v>3.223972325306379E-2</v>
      </c>
      <c r="K66" s="60">
        <f t="shared" si="21"/>
        <v>4.8027281005997624E-2</v>
      </c>
      <c r="L66" s="58">
        <f t="shared" si="22"/>
        <v>5.0972524426295962E-2</v>
      </c>
      <c r="M66" s="59">
        <f t="shared" si="23"/>
        <v>4.9321728915949326E-2</v>
      </c>
      <c r="N66" s="60">
        <f t="shared" si="24"/>
        <v>4.556884261245675E-2</v>
      </c>
      <c r="O66" s="58">
        <f t="shared" si="25"/>
        <v>4.8507177148192415E-2</v>
      </c>
      <c r="P66" s="59">
        <f t="shared" si="26"/>
        <v>4.6860254036147131E-2</v>
      </c>
    </row>
    <row r="67" spans="1:22" x14ac:dyDescent="0.25">
      <c r="A67" s="27">
        <f>'T1'!A67</f>
        <v>1989</v>
      </c>
      <c r="B67" s="174">
        <v>52.233794635640486</v>
      </c>
      <c r="C67" s="21">
        <f>'T1'!C67/$B67*100</f>
        <v>247640.0112968343</v>
      </c>
      <c r="D67" s="22">
        <f>'T1'!D67/$B67*100</f>
        <v>188988.18331799991</v>
      </c>
      <c r="E67" s="23">
        <f t="shared" si="18"/>
        <v>436628.19461483421</v>
      </c>
      <c r="F67" s="24">
        <f>'T1'!F67/$B67*100</f>
        <v>33697.346204406473</v>
      </c>
      <c r="G67" s="25">
        <f>'T1'!G67/$B67*100</f>
        <v>25716.362264961215</v>
      </c>
      <c r="H67" s="26">
        <f t="shared" si="19"/>
        <v>59413.708469367688</v>
      </c>
      <c r="I67" s="46"/>
      <c r="J67" s="60">
        <f t="shared" si="20"/>
        <v>3.2209769258566556E-2</v>
      </c>
      <c r="K67" s="60">
        <f t="shared" si="21"/>
        <v>5.4063747568169118E-2</v>
      </c>
      <c r="L67" s="58">
        <f t="shared" si="22"/>
        <v>2.2988232224284921E-2</v>
      </c>
      <c r="M67" s="59">
        <f t="shared" si="23"/>
        <v>4.0384430375350222E-2</v>
      </c>
      <c r="N67" s="60">
        <f t="shared" si="24"/>
        <v>5.3941975003789056E-2</v>
      </c>
      <c r="O67" s="58">
        <f t="shared" si="25"/>
        <v>2.2870049713354046E-2</v>
      </c>
      <c r="P67" s="59">
        <f t="shared" si="26"/>
        <v>4.0264238138096653E-2</v>
      </c>
    </row>
    <row r="68" spans="1:22" x14ac:dyDescent="0.25">
      <c r="A68" s="27">
        <f>'T1'!A68</f>
        <v>1990</v>
      </c>
      <c r="B68" s="174">
        <v>54.073835204482656</v>
      </c>
      <c r="C68" s="21">
        <f>'T1'!C68/$B68*100</f>
        <v>256167.18282797092</v>
      </c>
      <c r="D68" s="22">
        <f>'T1'!D68/$B68*100</f>
        <v>186452.88265075636</v>
      </c>
      <c r="E68" s="23">
        <f t="shared" si="18"/>
        <v>442620.06547872728</v>
      </c>
      <c r="F68" s="24">
        <f>'T1'!F68/$B68*100</f>
        <v>34900.574819888323</v>
      </c>
      <c r="G68" s="25">
        <f>'T1'!G68/$B68*100</f>
        <v>25402.601182160652</v>
      </c>
      <c r="H68" s="26">
        <f t="shared" si="19"/>
        <v>60303.176002048975</v>
      </c>
      <c r="I68" s="46"/>
      <c r="J68" s="60">
        <f t="shared" si="20"/>
        <v>3.522701311818266E-2</v>
      </c>
      <c r="K68" s="60">
        <f t="shared" si="21"/>
        <v>3.4433739065354407E-2</v>
      </c>
      <c r="L68" s="58">
        <f t="shared" si="22"/>
        <v>-1.3415127987010389E-2</v>
      </c>
      <c r="M68" s="59">
        <f t="shared" si="23"/>
        <v>1.3723050727813657E-2</v>
      </c>
      <c r="N68" s="60">
        <f t="shared" si="24"/>
        <v>3.5706925055258854E-2</v>
      </c>
      <c r="O68" s="58">
        <f t="shared" si="25"/>
        <v>-1.2200834611358125E-2</v>
      </c>
      <c r="P68" s="59">
        <f t="shared" si="26"/>
        <v>1.4970745903529536E-2</v>
      </c>
      <c r="V68" s="234">
        <v>14</v>
      </c>
    </row>
    <row r="69" spans="1:22" x14ac:dyDescent="0.25">
      <c r="A69" s="27">
        <f>'T1'!A69</f>
        <v>1991</v>
      </c>
      <c r="B69" s="174">
        <v>56.24525883735059</v>
      </c>
      <c r="C69" s="21">
        <f>'T1'!C69/$B69*100</f>
        <v>252292.36852650519</v>
      </c>
      <c r="D69" s="22">
        <f>'T1'!D69/$B69*100</f>
        <v>181806.06811108181</v>
      </c>
      <c r="E69" s="23">
        <f t="shared" si="18"/>
        <v>434098.43663758703</v>
      </c>
      <c r="F69" s="24">
        <f>'T1'!F69/$B69*100</f>
        <v>34301.805403153943</v>
      </c>
      <c r="G69" s="25">
        <f>'T1'!G69/$B69*100</f>
        <v>24718.450287978932</v>
      </c>
      <c r="H69" s="26">
        <f t="shared" si="19"/>
        <v>59020.255691132872</v>
      </c>
      <c r="I69" s="46"/>
      <c r="J69" s="60">
        <f t="shared" si="20"/>
        <v>4.0156641833459794E-2</v>
      </c>
      <c r="K69" s="60">
        <f t="shared" si="21"/>
        <v>-1.5126115135785545E-2</v>
      </c>
      <c r="L69" s="58">
        <f t="shared" si="22"/>
        <v>-2.4922191996240017E-2</v>
      </c>
      <c r="M69" s="59">
        <f t="shared" si="23"/>
        <v>-1.9252694366495682E-2</v>
      </c>
      <c r="N69" s="60">
        <f t="shared" si="24"/>
        <v>-1.7156434237099338E-2</v>
      </c>
      <c r="O69" s="58">
        <f t="shared" si="25"/>
        <v>-2.6932316469313933E-2</v>
      </c>
      <c r="P69" s="59">
        <f t="shared" si="26"/>
        <v>-2.1274506518073166E-2</v>
      </c>
    </row>
    <row r="70" spans="1:22" x14ac:dyDescent="0.25">
      <c r="A70" s="27">
        <f>'T1'!A70</f>
        <v>1992</v>
      </c>
      <c r="B70" s="174">
        <v>58.490317739403238</v>
      </c>
      <c r="C70" s="21">
        <f>'T1'!C70/$B70*100</f>
        <v>245803.14929271417</v>
      </c>
      <c r="D70" s="22">
        <f>'T1'!D70/$B70*100</f>
        <v>178267.09759798576</v>
      </c>
      <c r="E70" s="23">
        <f t="shared" si="18"/>
        <v>424070.24689069996</v>
      </c>
      <c r="F70" s="24">
        <f>'T1'!F70/$B70*100</f>
        <v>33208.91174894954</v>
      </c>
      <c r="G70" s="25">
        <f>'T1'!G70/$B70*100</f>
        <v>24084.542158664521</v>
      </c>
      <c r="H70" s="26">
        <f t="shared" si="19"/>
        <v>57293.453907614065</v>
      </c>
      <c r="I70" s="46"/>
      <c r="J70" s="60">
        <f t="shared" si="20"/>
        <v>3.9915522631781108E-2</v>
      </c>
      <c r="K70" s="60">
        <f t="shared" si="21"/>
        <v>-2.5721028629168696E-2</v>
      </c>
      <c r="L70" s="58">
        <f t="shared" si="22"/>
        <v>-1.9465634727515058E-2</v>
      </c>
      <c r="M70" s="59">
        <f t="shared" si="23"/>
        <v>-2.3101188349266555E-2</v>
      </c>
      <c r="N70" s="60">
        <f t="shared" si="24"/>
        <v>-3.1861111721656399E-2</v>
      </c>
      <c r="O70" s="58">
        <f t="shared" si="25"/>
        <v>-2.5645140448901649E-2</v>
      </c>
      <c r="P70" s="59">
        <f t="shared" si="26"/>
        <v>-2.9257782151191902E-2</v>
      </c>
      <c r="V70" s="234">
        <v>2</v>
      </c>
    </row>
    <row r="71" spans="1:22" x14ac:dyDescent="0.25">
      <c r="A71" s="27">
        <f>'T1'!A71</f>
        <v>1993</v>
      </c>
      <c r="B71" s="174">
        <v>60.33588460657743</v>
      </c>
      <c r="C71" s="21">
        <f>'T1'!C71/$B71*100</f>
        <v>243159.71115547005</v>
      </c>
      <c r="D71" s="22">
        <f>'T1'!D71/$B71*100</f>
        <v>178538.94103329003</v>
      </c>
      <c r="E71" s="23">
        <f t="shared" ref="E71:E94" si="27">C71+D71</f>
        <v>421698.65218876011</v>
      </c>
      <c r="F71" s="24">
        <f>'T1'!F71/$B71*100</f>
        <v>32562.158719349241</v>
      </c>
      <c r="G71" s="25">
        <f>'T1'!G71/$B71*100</f>
        <v>23908.620831489025</v>
      </c>
      <c r="H71" s="26">
        <f t="shared" ref="H71:H94" si="28">F71+G71</f>
        <v>56470.77955083827</v>
      </c>
      <c r="I71" s="46"/>
      <c r="J71" s="60">
        <f t="shared" si="20"/>
        <v>3.155337393441604E-2</v>
      </c>
      <c r="K71" s="60">
        <f t="shared" si="21"/>
        <v>-1.0754289132789641E-2</v>
      </c>
      <c r="L71" s="58">
        <f t="shared" si="22"/>
        <v>1.5249220914412831E-3</v>
      </c>
      <c r="M71" s="59">
        <f t="shared" si="23"/>
        <v>-5.5924571915347832E-3</v>
      </c>
      <c r="N71" s="60">
        <f t="shared" si="24"/>
        <v>-1.9475285263473197E-2</v>
      </c>
      <c r="O71" s="58">
        <f t="shared" si="25"/>
        <v>-7.30432515663193E-3</v>
      </c>
      <c r="P71" s="59">
        <f t="shared" si="26"/>
        <v>-1.4358959020036699E-2</v>
      </c>
      <c r="V71" s="234">
        <v>1</v>
      </c>
    </row>
    <row r="72" spans="1:22" x14ac:dyDescent="0.25">
      <c r="A72" s="27">
        <f>'T1'!A72</f>
        <v>1994</v>
      </c>
      <c r="B72" s="174">
        <v>61.44484238162007</v>
      </c>
      <c r="C72" s="21">
        <f>'T1'!C72/$B72*100</f>
        <v>242334.72663302964</v>
      </c>
      <c r="D72" s="22">
        <f>'T1'!D72/$B72*100</f>
        <v>178836.72270203539</v>
      </c>
      <c r="E72" s="23">
        <f t="shared" si="27"/>
        <v>421171.44933506503</v>
      </c>
      <c r="F72" s="24">
        <f>'T1'!F72/$B72*100</f>
        <v>32147.081021988699</v>
      </c>
      <c r="G72" s="25">
        <f>'T1'!G72/$B72*100</f>
        <v>23723.709326708075</v>
      </c>
      <c r="H72" s="26">
        <f t="shared" si="28"/>
        <v>55870.79034869677</v>
      </c>
      <c r="I72" s="46"/>
      <c r="J72" s="60">
        <f t="shared" si="20"/>
        <v>1.8379738397367396E-2</v>
      </c>
      <c r="K72" s="60">
        <f t="shared" si="21"/>
        <v>-3.3927681461709547E-3</v>
      </c>
      <c r="L72" s="58">
        <f t="shared" si="22"/>
        <v>1.6678807828811593E-3</v>
      </c>
      <c r="M72" s="59">
        <f t="shared" si="23"/>
        <v>-1.2501886144494767E-3</v>
      </c>
      <c r="N72" s="60">
        <f t="shared" si="24"/>
        <v>-1.2747241389554853E-2</v>
      </c>
      <c r="O72" s="58">
        <f t="shared" si="25"/>
        <v>-7.7340933249236965E-3</v>
      </c>
      <c r="P72" s="59">
        <f t="shared" si="26"/>
        <v>-1.0624772792473203E-2</v>
      </c>
      <c r="V72" s="234">
        <v>1</v>
      </c>
    </row>
    <row r="73" spans="1:22" x14ac:dyDescent="0.25">
      <c r="A73" s="27">
        <f>'T1'!A73</f>
        <v>1995</v>
      </c>
      <c r="B73" s="174">
        <v>62.66878803968369</v>
      </c>
      <c r="C73" s="21">
        <f>'T1'!C73/$B73*100</f>
        <v>247212.65354312418</v>
      </c>
      <c r="D73" s="22">
        <f>'T1'!D73/$B73*100</f>
        <v>185044.60660671789</v>
      </c>
      <c r="E73" s="23">
        <f t="shared" si="27"/>
        <v>432257.26014984207</v>
      </c>
      <c r="F73" s="24">
        <f>'T1'!F73/$B73*100</f>
        <v>32520.496736096415</v>
      </c>
      <c r="G73" s="25">
        <f>'T1'!G73/$B73*100</f>
        <v>24342.372604872624</v>
      </c>
      <c r="H73" s="26">
        <f t="shared" si="28"/>
        <v>56862.869340969039</v>
      </c>
      <c r="I73" s="46"/>
      <c r="J73" s="60">
        <f t="shared" si="20"/>
        <v>1.9919420583129899E-2</v>
      </c>
      <c r="K73" s="60">
        <f t="shared" si="21"/>
        <v>2.0128881146618482E-2</v>
      </c>
      <c r="L73" s="58">
        <f t="shared" si="22"/>
        <v>3.4712579222476725E-2</v>
      </c>
      <c r="M73" s="59">
        <f t="shared" si="23"/>
        <v>2.6321372999710713E-2</v>
      </c>
      <c r="N73" s="60">
        <f t="shared" si="24"/>
        <v>1.1615851338175887E-2</v>
      </c>
      <c r="O73" s="58">
        <f t="shared" si="25"/>
        <v>2.6077847677389077E-2</v>
      </c>
      <c r="P73" s="59">
        <f t="shared" si="26"/>
        <v>1.7756666517165343E-2</v>
      </c>
    </row>
    <row r="74" spans="1:22" x14ac:dyDescent="0.25">
      <c r="A74" s="27">
        <f>'T1'!A74</f>
        <v>1996</v>
      </c>
      <c r="B74" s="174">
        <v>64.3712439393354</v>
      </c>
      <c r="C74" s="21">
        <f>'T1'!C74/$B74*100</f>
        <v>252161.40338764823</v>
      </c>
      <c r="D74" s="22">
        <f>'T1'!D74/$B74*100</f>
        <v>202996.11658429011</v>
      </c>
      <c r="E74" s="23">
        <f t="shared" si="27"/>
        <v>455157.51997193834</v>
      </c>
      <c r="F74" s="24">
        <f>'T1'!F74/$B74*100</f>
        <v>32895.941254621488</v>
      </c>
      <c r="G74" s="25">
        <f>'T1'!G74/$B74*100</f>
        <v>26482.03982196033</v>
      </c>
      <c r="H74" s="26">
        <f t="shared" si="28"/>
        <v>59377.981076581818</v>
      </c>
      <c r="I74" s="46"/>
      <c r="J74" s="60">
        <f t="shared" si="20"/>
        <v>2.7165929849699122E-2</v>
      </c>
      <c r="K74" s="60">
        <f t="shared" si="21"/>
        <v>2.0018189900869121E-2</v>
      </c>
      <c r="L74" s="58">
        <f t="shared" si="22"/>
        <v>9.7011797894359653E-2</v>
      </c>
      <c r="M74" s="59">
        <f t="shared" si="23"/>
        <v>5.2978311605819783E-2</v>
      </c>
      <c r="N74" s="60">
        <f t="shared" si="24"/>
        <v>1.1544858049734152E-2</v>
      </c>
      <c r="O74" s="58">
        <f t="shared" si="25"/>
        <v>8.7898877065886616E-2</v>
      </c>
      <c r="P74" s="59">
        <f t="shared" si="26"/>
        <v>4.4231178706992669E-2</v>
      </c>
    </row>
    <row r="75" spans="1:22" x14ac:dyDescent="0.25">
      <c r="A75" s="27">
        <f>'T1'!A75</f>
        <v>1997</v>
      </c>
      <c r="B75" s="174">
        <v>66.123685258766088</v>
      </c>
      <c r="C75" s="21">
        <f>'T1'!C75/$B75*100</f>
        <v>257213.35711718031</v>
      </c>
      <c r="D75" s="22">
        <f>'T1'!D75/$B75*100</f>
        <v>226394.24345162246</v>
      </c>
      <c r="E75" s="23">
        <f t="shared" si="27"/>
        <v>483607.60056880279</v>
      </c>
      <c r="F75" s="24">
        <f>'T1'!F75/$B75*100</f>
        <v>33250.483831748657</v>
      </c>
      <c r="G75" s="25">
        <f>'T1'!G75/$B75*100</f>
        <v>29266.435522085634</v>
      </c>
      <c r="H75" s="26">
        <f t="shared" si="28"/>
        <v>62516.919353834295</v>
      </c>
      <c r="I75" s="46"/>
      <c r="J75" s="60">
        <f t="shared" si="20"/>
        <v>2.7223977853872539E-2</v>
      </c>
      <c r="K75" s="60">
        <f t="shared" si="21"/>
        <v>2.0034603478811253E-2</v>
      </c>
      <c r="L75" s="58">
        <f t="shared" si="22"/>
        <v>0.11526391371933831</v>
      </c>
      <c r="M75" s="59">
        <f t="shared" si="23"/>
        <v>6.2506010223929653E-2</v>
      </c>
      <c r="N75" s="60">
        <f t="shared" si="24"/>
        <v>1.0777699728453882E-2</v>
      </c>
      <c r="O75" s="58">
        <f t="shared" si="25"/>
        <v>0.1051427956020341</v>
      </c>
      <c r="P75" s="59">
        <f t="shared" si="26"/>
        <v>5.2863674721511433E-2</v>
      </c>
    </row>
    <row r="76" spans="1:22" x14ac:dyDescent="0.25">
      <c r="A76" s="27">
        <f>'T1'!A76</f>
        <v>1998</v>
      </c>
      <c r="B76" s="174">
        <v>67.35687955191672</v>
      </c>
      <c r="C76" s="21">
        <f>'T1'!C76/$B76*100</f>
        <v>270043.57597919781</v>
      </c>
      <c r="D76" s="22">
        <f>'T1'!D76/$B76*100</f>
        <v>234086.50315046261</v>
      </c>
      <c r="E76" s="23">
        <f t="shared" si="27"/>
        <v>504130.07912966039</v>
      </c>
      <c r="F76" s="24">
        <f>'T1'!F76/$B76*100</f>
        <v>34550.757937836563</v>
      </c>
      <c r="G76" s="25">
        <f>'T1'!G76/$B76*100</f>
        <v>29950.225912758913</v>
      </c>
      <c r="H76" s="26">
        <f t="shared" si="28"/>
        <v>64500.983850595476</v>
      </c>
      <c r="I76" s="46"/>
      <c r="J76" s="60">
        <f t="shared" si="20"/>
        <v>1.8649811914213332E-2</v>
      </c>
      <c r="K76" s="60">
        <f t="shared" si="21"/>
        <v>4.9881619702091706E-2</v>
      </c>
      <c r="L76" s="58">
        <f t="shared" si="22"/>
        <v>3.3977276018875013E-2</v>
      </c>
      <c r="M76" s="59">
        <f t="shared" si="23"/>
        <v>4.2436220060891872E-2</v>
      </c>
      <c r="N76" s="60">
        <f t="shared" si="24"/>
        <v>3.9105419117130502E-2</v>
      </c>
      <c r="O76" s="58">
        <f t="shared" si="25"/>
        <v>2.3364320884149414E-2</v>
      </c>
      <c r="P76" s="59">
        <f t="shared" si="26"/>
        <v>3.1736440587095238E-2</v>
      </c>
    </row>
    <row r="77" spans="1:22" x14ac:dyDescent="0.25">
      <c r="A77" s="27">
        <f>'T1'!A77</f>
        <v>1999</v>
      </c>
      <c r="B77" s="174">
        <v>67.999555818795159</v>
      </c>
      <c r="C77" s="21">
        <f>'T1'!C77/$B77*100</f>
        <v>287327.13512197294</v>
      </c>
      <c r="D77" s="22">
        <f>'T1'!D77/$B77*100</f>
        <v>236503.87034858303</v>
      </c>
      <c r="E77" s="23">
        <f t="shared" si="27"/>
        <v>523831.00547055597</v>
      </c>
      <c r="F77" s="24">
        <f>'T1'!F77/$B77*100</f>
        <v>36356.903400804847</v>
      </c>
      <c r="G77" s="25">
        <f>'T1'!G77/$B77*100</f>
        <v>29925.987897139428</v>
      </c>
      <c r="H77" s="26">
        <f t="shared" si="28"/>
        <v>66282.891297944268</v>
      </c>
      <c r="I77" s="46"/>
      <c r="J77" s="60">
        <f t="shared" si="20"/>
        <v>9.5413604542515795E-3</v>
      </c>
      <c r="K77" s="60">
        <f t="shared" si="21"/>
        <v>6.4002852428922674E-2</v>
      </c>
      <c r="L77" s="58">
        <f t="shared" si="22"/>
        <v>1.032681152303172E-2</v>
      </c>
      <c r="M77" s="59">
        <f t="shared" si="23"/>
        <v>3.9079053515131745E-2</v>
      </c>
      <c r="N77" s="60">
        <f t="shared" si="24"/>
        <v>5.2275132899193943E-2</v>
      </c>
      <c r="O77" s="58">
        <f t="shared" si="25"/>
        <v>-8.0927655404294807E-4</v>
      </c>
      <c r="P77" s="59">
        <f t="shared" si="26"/>
        <v>2.7626050658021706E-2</v>
      </c>
    </row>
    <row r="78" spans="1:22" x14ac:dyDescent="0.25">
      <c r="A78" s="27">
        <f>'T1'!A78</f>
        <v>2000</v>
      </c>
      <c r="B78" s="174">
        <v>68.783267495742876</v>
      </c>
      <c r="C78" s="21">
        <f>'T1'!C78/$B78*100</f>
        <v>308852.99401813024</v>
      </c>
      <c r="D78" s="22">
        <f>'T1'!D78/$B78*100</f>
        <v>238832.13469533922</v>
      </c>
      <c r="E78" s="23">
        <f t="shared" si="27"/>
        <v>547685.12871346949</v>
      </c>
      <c r="F78" s="24">
        <f>'T1'!F78/$B78*100</f>
        <v>38690.611898043957</v>
      </c>
      <c r="G78" s="25">
        <f>'T1'!G78/$B78*100</f>
        <v>29918.963426776078</v>
      </c>
      <c r="H78" s="26">
        <f t="shared" si="28"/>
        <v>68609.575324820034</v>
      </c>
      <c r="I78" s="46"/>
      <c r="J78" s="60">
        <f t="shared" si="20"/>
        <v>1.1525247003614902E-2</v>
      </c>
      <c r="K78" s="60">
        <f t="shared" si="21"/>
        <v>7.4917598322272516E-2</v>
      </c>
      <c r="L78" s="58">
        <f t="shared" si="22"/>
        <v>9.8445084358431689E-3</v>
      </c>
      <c r="M78" s="59">
        <f t="shared" si="23"/>
        <v>4.5537822301078501E-2</v>
      </c>
      <c r="N78" s="60">
        <f t="shared" si="24"/>
        <v>6.4188868658914711E-2</v>
      </c>
      <c r="O78" s="58">
        <f t="shared" si="25"/>
        <v>-2.3472810279467904E-4</v>
      </c>
      <c r="P78" s="59">
        <f t="shared" si="26"/>
        <v>3.5102331556679189E-2</v>
      </c>
    </row>
    <row r="79" spans="1:22" x14ac:dyDescent="0.25">
      <c r="A79" s="27">
        <f>'T1'!A79</f>
        <v>2001</v>
      </c>
      <c r="B79" s="174">
        <v>69.663473363330127</v>
      </c>
      <c r="C79" s="21">
        <f>'T1'!C79/$B79*100</f>
        <v>325428.96813911246</v>
      </c>
      <c r="D79" s="22">
        <f>'T1'!D79/$B79*100</f>
        <v>248893.46904612548</v>
      </c>
      <c r="E79" s="23">
        <f t="shared" si="27"/>
        <v>574322.43718523788</v>
      </c>
      <c r="F79" s="24">
        <f>'T1'!F79/$B79*100</f>
        <v>40482.732664537732</v>
      </c>
      <c r="G79" s="25">
        <f>'T1'!G79/$B79*100</f>
        <v>30961.864971518189</v>
      </c>
      <c r="H79" s="26">
        <f t="shared" si="28"/>
        <v>71444.597636055929</v>
      </c>
      <c r="I79" s="46"/>
      <c r="J79" s="60">
        <f t="shared" si="20"/>
        <v>1.279680218218382E-2</v>
      </c>
      <c r="K79" s="60">
        <f t="shared" si="21"/>
        <v>5.3669462307395222E-2</v>
      </c>
      <c r="L79" s="58">
        <f t="shared" si="22"/>
        <v>4.2127221965422512E-2</v>
      </c>
      <c r="M79" s="59">
        <f t="shared" si="23"/>
        <v>4.8636172638720998E-2</v>
      </c>
      <c r="N79" s="60">
        <f t="shared" si="24"/>
        <v>4.6319266575992835E-2</v>
      </c>
      <c r="O79" s="58">
        <f t="shared" si="25"/>
        <v>3.4857542685077236E-2</v>
      </c>
      <c r="P79" s="59">
        <f t="shared" si="26"/>
        <v>4.1321088169019804E-2</v>
      </c>
      <c r="V79" s="234">
        <v>7</v>
      </c>
    </row>
    <row r="80" spans="1:22" x14ac:dyDescent="0.25">
      <c r="A80" s="27">
        <f>'T1'!A80</f>
        <v>2002</v>
      </c>
      <c r="B80" s="174">
        <v>70.739303881535847</v>
      </c>
      <c r="C80" s="21">
        <f>'T1'!C80/$B80*100</f>
        <v>317677.45521911368</v>
      </c>
      <c r="D80" s="22">
        <f>'T1'!D80/$B80*100</f>
        <v>264946.90611556236</v>
      </c>
      <c r="E80" s="23">
        <f t="shared" si="27"/>
        <v>582624.36133467604</v>
      </c>
      <c r="F80" s="24">
        <f>'T1'!F80/$B80*100</f>
        <v>39385.214199930735</v>
      </c>
      <c r="G80" s="25">
        <f>'T1'!G80/$B80*100</f>
        <v>32847.753208590053</v>
      </c>
      <c r="H80" s="26">
        <f t="shared" si="28"/>
        <v>72232.967408520781</v>
      </c>
      <c r="I80" s="46"/>
      <c r="J80" s="60">
        <f t="shared" si="20"/>
        <v>1.5443251194133367E-2</v>
      </c>
      <c r="K80" s="60">
        <f t="shared" si="21"/>
        <v>-2.3819369751635677E-2</v>
      </c>
      <c r="L80" s="58">
        <f t="shared" si="22"/>
        <v>6.4499229855090379E-2</v>
      </c>
      <c r="M80" s="59">
        <f t="shared" si="23"/>
        <v>1.4455162486992412E-2</v>
      </c>
      <c r="N80" s="60">
        <f t="shared" si="24"/>
        <v>-2.711078013684598E-2</v>
      </c>
      <c r="O80" s="58">
        <f t="shared" si="25"/>
        <v>6.0910033643215344E-2</v>
      </c>
      <c r="P80" s="59">
        <f t="shared" si="26"/>
        <v>1.1034700992800905E-2</v>
      </c>
    </row>
    <row r="81" spans="1:38" x14ac:dyDescent="0.25">
      <c r="A81" s="27">
        <f>'T1'!A81</f>
        <v>2003</v>
      </c>
      <c r="B81" s="174">
        <v>72.090715964791471</v>
      </c>
      <c r="C81" s="21">
        <f>'T1'!C81/$B81*100</f>
        <v>309021.57853902609</v>
      </c>
      <c r="D81" s="22">
        <f>'T1'!D81/$B81*100</f>
        <v>259989.42502270319</v>
      </c>
      <c r="E81" s="23">
        <f t="shared" si="27"/>
        <v>569011.00356172933</v>
      </c>
      <c r="F81" s="24">
        <f>'T1'!F81/$B81*100</f>
        <v>38292.463551933884</v>
      </c>
      <c r="G81" s="25">
        <f>'T1'!G81/$B81*100</f>
        <v>32216.635578129437</v>
      </c>
      <c r="H81" s="26">
        <f t="shared" si="28"/>
        <v>70509.099130063318</v>
      </c>
      <c r="I81" s="46"/>
      <c r="J81" s="60">
        <f t="shared" ref="J81:J94" si="29">B81/B80-1</f>
        <v>1.9104119055493918E-2</v>
      </c>
      <c r="K81" s="60">
        <f t="shared" si="21"/>
        <v>-2.7247374775516642E-2</v>
      </c>
      <c r="L81" s="58">
        <f t="shared" si="22"/>
        <v>-1.8711224696078776E-2</v>
      </c>
      <c r="M81" s="59">
        <f t="shared" si="23"/>
        <v>-2.3365582828979603E-2</v>
      </c>
      <c r="N81" s="60">
        <f t="shared" si="24"/>
        <v>-2.7745200075585008E-2</v>
      </c>
      <c r="O81" s="58">
        <f t="shared" si="25"/>
        <v>-1.9213418538945093E-2</v>
      </c>
      <c r="P81" s="59">
        <f t="shared" si="26"/>
        <v>-2.3865394712471844E-2</v>
      </c>
      <c r="V81" s="234">
        <v>2</v>
      </c>
    </row>
    <row r="82" spans="1:38" x14ac:dyDescent="0.25">
      <c r="A82" s="27">
        <f>'T1'!A82</f>
        <v>2004</v>
      </c>
      <c r="B82" s="174">
        <v>73.89877872389259</v>
      </c>
      <c r="C82" s="21">
        <f>'T1'!C82/$B82*100</f>
        <v>317632.87696193269</v>
      </c>
      <c r="D82" s="22">
        <f>'T1'!D82/$B82*100</f>
        <v>255047.76463822601</v>
      </c>
      <c r="E82" s="23">
        <f t="shared" si="27"/>
        <v>572680.64160015876</v>
      </c>
      <c r="F82" s="24">
        <f>'T1'!F82/$B82*100</f>
        <v>39429.485716568539</v>
      </c>
      <c r="G82" s="25">
        <f>'T1'!G82/$B82*100</f>
        <v>31660.45747226254</v>
      </c>
      <c r="H82" s="26">
        <f t="shared" si="28"/>
        <v>71089.943188831079</v>
      </c>
      <c r="I82" s="46"/>
      <c r="J82" s="60">
        <f t="shared" si="29"/>
        <v>2.5080382888472919E-2</v>
      </c>
      <c r="K82" s="60">
        <f t="shared" si="21"/>
        <v>2.7866333683293609E-2</v>
      </c>
      <c r="L82" s="58">
        <f t="shared" si="22"/>
        <v>-1.9007159172130361E-2</v>
      </c>
      <c r="M82" s="59">
        <f t="shared" si="23"/>
        <v>6.4491512738054091E-3</v>
      </c>
      <c r="N82" s="60">
        <f t="shared" si="24"/>
        <v>2.9693105618356919E-2</v>
      </c>
      <c r="O82" s="58">
        <f t="shared" si="25"/>
        <v>-1.7263692992339097E-2</v>
      </c>
      <c r="P82" s="59">
        <f t="shared" si="26"/>
        <v>8.2378595944945232E-3</v>
      </c>
    </row>
    <row r="83" spans="1:38" x14ac:dyDescent="0.25">
      <c r="A83" s="27">
        <f>'T1'!A83</f>
        <v>2005</v>
      </c>
      <c r="B83" s="174">
        <v>76.059658645324191</v>
      </c>
      <c r="C83" s="21">
        <f>'T1'!C83/$B83*100</f>
        <v>334214.99942631158</v>
      </c>
      <c r="D83" s="22">
        <f>'T1'!D83/$B83*100</f>
        <v>267929.58923083299</v>
      </c>
      <c r="E83" s="23">
        <f t="shared" si="27"/>
        <v>602144.58865714457</v>
      </c>
      <c r="F83" s="24">
        <f>'T1'!F83/$B83*100</f>
        <v>41629.262766177933</v>
      </c>
      <c r="G83" s="25">
        <f>'T1'!G83/$B83*100</f>
        <v>33372.862654489138</v>
      </c>
      <c r="H83" s="26">
        <f t="shared" si="28"/>
        <v>75002.125420667071</v>
      </c>
      <c r="I83" s="46"/>
      <c r="J83" s="60">
        <f t="shared" si="29"/>
        <v>2.9241077575926866E-2</v>
      </c>
      <c r="K83" s="60">
        <f t="shared" ref="K83:K94" si="30">C83/C82-1</f>
        <v>5.2205308918214399E-2</v>
      </c>
      <c r="L83" s="58">
        <f t="shared" ref="L83:L94" si="31">D83/D82-1</f>
        <v>5.0507498510638849E-2</v>
      </c>
      <c r="M83" s="59">
        <f t="shared" ref="M83:M94" si="32">E83/E82-1</f>
        <v>5.1449175887382737E-2</v>
      </c>
      <c r="N83" s="60">
        <f t="shared" ref="N83:N94" si="33">F83/F82-1</f>
        <v>5.5790153222440741E-2</v>
      </c>
      <c r="O83" s="58">
        <f t="shared" ref="O83:O94" si="34">G83/G82-1</f>
        <v>5.408655840575971E-2</v>
      </c>
      <c r="P83" s="59">
        <f t="shared" ref="P83:P94" si="35">H83/H82-1</f>
        <v>5.5031444060158252E-2</v>
      </c>
    </row>
    <row r="84" spans="1:38" x14ac:dyDescent="0.25">
      <c r="A84" s="27">
        <f>'T1'!A84</f>
        <v>2006</v>
      </c>
      <c r="B84" s="174">
        <v>78.182550683475029</v>
      </c>
      <c r="C84" s="21">
        <f>'T1'!C84/$B84*100</f>
        <v>358048.0005527754</v>
      </c>
      <c r="D84" s="22">
        <f>'T1'!D84/$B84*100</f>
        <v>279316.10121154983</v>
      </c>
      <c r="E84" s="23">
        <f t="shared" si="27"/>
        <v>637364.10176432529</v>
      </c>
      <c r="F84" s="24">
        <f>'T1'!F84/$B84*100</f>
        <v>44735.662118706205</v>
      </c>
      <c r="G84" s="25">
        <f>'T1'!G84/$B84*100</f>
        <v>34898.64685411768</v>
      </c>
      <c r="H84" s="26">
        <f t="shared" si="28"/>
        <v>79634.308972823885</v>
      </c>
      <c r="I84" s="46"/>
      <c r="J84" s="60">
        <f t="shared" si="29"/>
        <v>2.791088043203227E-2</v>
      </c>
      <c r="K84" s="60">
        <f t="shared" si="30"/>
        <v>7.1310387527112162E-2</v>
      </c>
      <c r="L84" s="58">
        <f t="shared" si="31"/>
        <v>4.2498150403637913E-2</v>
      </c>
      <c r="M84" s="59">
        <f t="shared" si="32"/>
        <v>5.849012640921436E-2</v>
      </c>
      <c r="N84" s="60">
        <f t="shared" si="33"/>
        <v>7.4620570870452596E-2</v>
      </c>
      <c r="O84" s="58">
        <f t="shared" si="34"/>
        <v>4.5719308392122571E-2</v>
      </c>
      <c r="P84" s="59">
        <f t="shared" si="35"/>
        <v>6.176069712926302E-2</v>
      </c>
    </row>
    <row r="85" spans="1:38" x14ac:dyDescent="0.25">
      <c r="A85" s="27">
        <f>'T1'!A85</f>
        <v>2007</v>
      </c>
      <c r="B85" s="174">
        <v>80.617786774593327</v>
      </c>
      <c r="C85" s="21">
        <f>'T1'!C85/$B85*100</f>
        <v>397018.60480464343</v>
      </c>
      <c r="D85" s="22">
        <f>'T1'!D85/$B85*100</f>
        <v>264781.3593734905</v>
      </c>
      <c r="E85" s="23">
        <f t="shared" si="27"/>
        <v>661799.96417813399</v>
      </c>
      <c r="F85" s="24">
        <f>'T1'!F85/$B85*100</f>
        <v>49603.512814210066</v>
      </c>
      <c r="G85" s="25">
        <f>'T1'!G85/$B85*100</f>
        <v>33081.788595548656</v>
      </c>
      <c r="H85" s="26">
        <f t="shared" si="28"/>
        <v>82685.301409758715</v>
      </c>
      <c r="I85" s="46"/>
      <c r="J85" s="60">
        <f t="shared" si="29"/>
        <v>3.1148076774540678E-2</v>
      </c>
      <c r="K85" s="60">
        <f t="shared" si="30"/>
        <v>0.10884184296994515</v>
      </c>
      <c r="L85" s="58">
        <f t="shared" si="31"/>
        <v>-5.2036892162728998E-2</v>
      </c>
      <c r="M85" s="59">
        <f t="shared" si="32"/>
        <v>3.83389374239409E-2</v>
      </c>
      <c r="N85" s="60">
        <f t="shared" si="33"/>
        <v>0.1088136503397894</v>
      </c>
      <c r="O85" s="58">
        <f t="shared" si="34"/>
        <v>-5.2060994403702932E-2</v>
      </c>
      <c r="P85" s="59">
        <f t="shared" si="35"/>
        <v>3.8312537350905007E-2</v>
      </c>
      <c r="V85" s="234">
        <v>4</v>
      </c>
    </row>
    <row r="86" spans="1:38" x14ac:dyDescent="0.25">
      <c r="A86" s="27">
        <f>'T1'!A86</f>
        <v>2008</v>
      </c>
      <c r="B86" s="174">
        <v>82.735414750836782</v>
      </c>
      <c r="C86" s="21">
        <f>'T1'!C86/$B86*100</f>
        <v>414518.8809659835</v>
      </c>
      <c r="D86" s="22">
        <f>'T1'!D86/$B86*100</f>
        <v>232343.14633692434</v>
      </c>
      <c r="E86" s="23">
        <f t="shared" si="27"/>
        <v>646862.02730290778</v>
      </c>
      <c r="F86" s="24">
        <f>'T1'!F86/$B86*100</f>
        <v>51550.759137839887</v>
      </c>
      <c r="G86" s="25">
        <f>'T1'!G86/$B86*100</f>
        <v>28894.861305788327</v>
      </c>
      <c r="H86" s="26">
        <f t="shared" si="28"/>
        <v>80445.620443628213</v>
      </c>
      <c r="I86" s="46"/>
      <c r="J86" s="60">
        <f t="shared" si="29"/>
        <v>2.6267503251662383E-2</v>
      </c>
      <c r="K86" s="60">
        <f t="shared" si="30"/>
        <v>4.4079234447844673E-2</v>
      </c>
      <c r="L86" s="58">
        <f t="shared" si="31"/>
        <v>-0.12250942858409475</v>
      </c>
      <c r="M86" s="59">
        <f t="shared" si="32"/>
        <v>-2.2571679788132237E-2</v>
      </c>
      <c r="N86" s="60">
        <f t="shared" si="33"/>
        <v>3.9256218222351036E-2</v>
      </c>
      <c r="O86" s="58">
        <f t="shared" si="34"/>
        <v>-0.12656290568048989</v>
      </c>
      <c r="P86" s="59">
        <f t="shared" si="35"/>
        <v>-2.7086808996818479E-2</v>
      </c>
    </row>
    <row r="87" spans="1:38" x14ac:dyDescent="0.25">
      <c r="A87" s="27">
        <f>'T1'!A87</f>
        <v>2009</v>
      </c>
      <c r="B87" s="174">
        <v>83.579486972533346</v>
      </c>
      <c r="C87" s="21">
        <f>'T1'!C87/$B87*100</f>
        <v>389698.3076823192</v>
      </c>
      <c r="D87" s="22">
        <f>'T1'!D87/$B87*100</f>
        <v>242152.14663741126</v>
      </c>
      <c r="E87" s="23">
        <f t="shared" si="27"/>
        <v>631850.4543197304</v>
      </c>
      <c r="F87" s="24">
        <f>'T1'!F87/$B87*100</f>
        <v>48111.588218612153</v>
      </c>
      <c r="G87" s="25">
        <f>'T1'!G87/$B87*100</f>
        <v>29895.753036652713</v>
      </c>
      <c r="H87" s="26">
        <f t="shared" si="28"/>
        <v>78007.341255264866</v>
      </c>
      <c r="I87" s="46"/>
      <c r="J87" s="60">
        <f t="shared" si="29"/>
        <v>1.0202066723645986E-2</v>
      </c>
      <c r="K87" s="60">
        <f t="shared" si="30"/>
        <v>-5.9878028295895946E-2</v>
      </c>
      <c r="L87" s="58">
        <f t="shared" si="31"/>
        <v>4.2217730348984572E-2</v>
      </c>
      <c r="M87" s="59">
        <f t="shared" si="32"/>
        <v>-2.3206761797053055E-2</v>
      </c>
      <c r="N87" s="60">
        <f t="shared" si="33"/>
        <v>-6.6714263315344136E-2</v>
      </c>
      <c r="O87" s="58">
        <f t="shared" si="34"/>
        <v>3.4639091022869328E-2</v>
      </c>
      <c r="P87" s="59">
        <f t="shared" si="35"/>
        <v>-3.0309657317789673E-2</v>
      </c>
      <c r="V87" s="234">
        <v>2</v>
      </c>
    </row>
    <row r="88" spans="1:38" x14ac:dyDescent="0.25">
      <c r="A88" s="27">
        <f>'T1'!A88</f>
        <v>2010</v>
      </c>
      <c r="B88" s="174">
        <v>84.244078248637734</v>
      </c>
      <c r="C88" s="21">
        <f>'T1'!C88/$B88*100</f>
        <v>380962.54986357165</v>
      </c>
      <c r="D88" s="22">
        <f>'T1'!D88/$B88*100</f>
        <v>280941.81528842729</v>
      </c>
      <c r="E88" s="23">
        <f t="shared" si="27"/>
        <v>661904.36515199894</v>
      </c>
      <c r="F88" s="24">
        <f>'T1'!F88/$B88*100</f>
        <v>46676.785440161759</v>
      </c>
      <c r="G88" s="25">
        <f>'T1'!G88/$B88*100</f>
        <v>34421.915849953228</v>
      </c>
      <c r="H88" s="26">
        <f t="shared" si="28"/>
        <v>81098.701290114986</v>
      </c>
      <c r="I88" s="46"/>
      <c r="J88" s="60">
        <f t="shared" si="29"/>
        <v>7.9516075077463721E-3</v>
      </c>
      <c r="K88" s="60">
        <f t="shared" si="30"/>
        <v>-2.2416719925478668E-2</v>
      </c>
      <c r="L88" s="58">
        <f t="shared" si="31"/>
        <v>0.16018717649072967</v>
      </c>
      <c r="M88" s="59">
        <f t="shared" si="32"/>
        <v>4.7564911327990567E-2</v>
      </c>
      <c r="N88" s="60">
        <f t="shared" si="33"/>
        <v>-2.9822394802908159E-2</v>
      </c>
      <c r="O88" s="58">
        <f t="shared" si="34"/>
        <v>0.1513981871522474</v>
      </c>
      <c r="P88" s="59">
        <f t="shared" si="35"/>
        <v>3.9629091122772797E-2</v>
      </c>
    </row>
    <row r="89" spans="1:38" x14ac:dyDescent="0.25">
      <c r="A89" s="27">
        <f>'T1'!A89</f>
        <v>2011</v>
      </c>
      <c r="B89" s="174">
        <v>85.504633713030671</v>
      </c>
      <c r="C89" s="21">
        <f>'T1'!C89/$B89*100</f>
        <v>399894.35116783722</v>
      </c>
      <c r="D89" s="22">
        <f>'T1'!D89/$B89*100</f>
        <v>295001.74794208107</v>
      </c>
      <c r="E89" s="23">
        <f t="shared" si="27"/>
        <v>694896.09910991834</v>
      </c>
      <c r="F89" s="24">
        <f>'T1'!F89/$B89*100</f>
        <v>48533.544862133131</v>
      </c>
      <c r="G89" s="25">
        <f>'T1'!G89/$B89*100</f>
        <v>35803.157824916561</v>
      </c>
      <c r="H89" s="26">
        <f t="shared" si="28"/>
        <v>84336.702687049692</v>
      </c>
      <c r="I89" s="46"/>
      <c r="J89" s="60">
        <f t="shared" si="29"/>
        <v>1.4963134389963217E-2</v>
      </c>
      <c r="K89" s="60">
        <f t="shared" si="30"/>
        <v>4.9694651904879761E-2</v>
      </c>
      <c r="L89" s="58">
        <f t="shared" si="31"/>
        <v>5.0045710138304722E-2</v>
      </c>
      <c r="M89" s="59">
        <f t="shared" si="32"/>
        <v>4.9843656719718465E-2</v>
      </c>
      <c r="N89" s="60">
        <f t="shared" si="33"/>
        <v>3.9779076567979965E-2</v>
      </c>
      <c r="O89" s="58">
        <f t="shared" si="34"/>
        <v>4.0126818651937679E-2</v>
      </c>
      <c r="P89" s="59">
        <f t="shared" si="35"/>
        <v>3.9926673860674722E-2</v>
      </c>
    </row>
    <row r="90" spans="1:38" x14ac:dyDescent="0.25">
      <c r="A90" s="27">
        <f>'T1'!A90</f>
        <v>2012</v>
      </c>
      <c r="B90" s="174">
        <v>87.324622537209521</v>
      </c>
      <c r="C90" s="21">
        <f>'T1'!C90/$B90*100</f>
        <v>417078.58632070455</v>
      </c>
      <c r="D90" s="22">
        <f>'T1'!D90/$B90*100</f>
        <v>313811.18427230458</v>
      </c>
      <c r="E90" s="23">
        <f t="shared" si="27"/>
        <v>730889.77059300919</v>
      </c>
      <c r="F90" s="24">
        <f>'T1'!F90/$B90*100</f>
        <v>50090.08046238299</v>
      </c>
      <c r="G90" s="25">
        <f>'T1'!G90/$B90*100</f>
        <v>37687.927373257044</v>
      </c>
      <c r="H90" s="26">
        <f t="shared" si="28"/>
        <v>87778.007835640034</v>
      </c>
      <c r="I90" s="46"/>
      <c r="J90" s="60">
        <f t="shared" si="29"/>
        <v>2.128526543119369E-2</v>
      </c>
      <c r="K90" s="60">
        <f t="shared" si="30"/>
        <v>4.2971937719757936E-2</v>
      </c>
      <c r="L90" s="58">
        <f t="shared" si="31"/>
        <v>6.376042332439491E-2</v>
      </c>
      <c r="M90" s="59">
        <f t="shared" si="32"/>
        <v>5.1797198932609589E-2</v>
      </c>
      <c r="N90" s="60">
        <f t="shared" si="33"/>
        <v>3.2071335499424869E-2</v>
      </c>
      <c r="O90" s="58">
        <f t="shared" si="34"/>
        <v>5.2642550625207951E-2</v>
      </c>
      <c r="P90" s="59">
        <f t="shared" si="35"/>
        <v>4.0804359655369549E-2</v>
      </c>
    </row>
    <row r="91" spans="1:38" x14ac:dyDescent="0.25">
      <c r="A91" s="27">
        <f>'T1'!A91</f>
        <v>2013</v>
      </c>
      <c r="B91" s="174">
        <v>89.679381762379307</v>
      </c>
      <c r="C91" s="21">
        <f>'T1'!C91/$B91*100</f>
        <v>426772.14181935415</v>
      </c>
      <c r="D91" s="22">
        <f>'T1'!D91/$B91*100</f>
        <v>332304.06926123163</v>
      </c>
      <c r="E91" s="23">
        <f t="shared" si="27"/>
        <v>759076.21108058584</v>
      </c>
      <c r="F91" s="24">
        <f>'T1'!F91/$B91*100</f>
        <v>50793.261124676923</v>
      </c>
      <c r="G91" s="25">
        <f>'T1'!G91/$B91*100</f>
        <v>39549.92772214031</v>
      </c>
      <c r="H91" s="26">
        <f t="shared" si="28"/>
        <v>90343.18884681724</v>
      </c>
      <c r="I91" s="46"/>
      <c r="J91" s="60">
        <f t="shared" si="29"/>
        <v>2.6965581490677515E-2</v>
      </c>
      <c r="K91" s="60">
        <f t="shared" si="30"/>
        <v>2.3241556427440191E-2</v>
      </c>
      <c r="L91" s="58">
        <f t="shared" si="31"/>
        <v>5.8929974187536205E-2</v>
      </c>
      <c r="M91" s="59">
        <f t="shared" si="32"/>
        <v>3.8564557367805952E-2</v>
      </c>
      <c r="N91" s="60">
        <f t="shared" si="33"/>
        <v>1.4038321675726051E-2</v>
      </c>
      <c r="O91" s="58">
        <f t="shared" si="34"/>
        <v>4.9405750824188965E-2</v>
      </c>
      <c r="P91" s="59">
        <f t="shared" si="35"/>
        <v>2.9223504547749357E-2</v>
      </c>
    </row>
    <row r="92" spans="1:38" s="197" customFormat="1" x14ac:dyDescent="0.25">
      <c r="A92" s="27">
        <f>'T1'!A92</f>
        <v>2014</v>
      </c>
      <c r="B92" s="174">
        <v>92.337138322378422</v>
      </c>
      <c r="C92" s="21">
        <f>'T1'!C92/$B92*100</f>
        <v>438137.0769742846</v>
      </c>
      <c r="D92" s="22">
        <f>'T1'!D92/$B92*100</f>
        <v>340366.24759178137</v>
      </c>
      <c r="E92" s="23">
        <f t="shared" si="27"/>
        <v>778503.32456606603</v>
      </c>
      <c r="F92" s="24">
        <f>'T1'!F92/$B92*100</f>
        <v>51760.319435422512</v>
      </c>
      <c r="G92" s="25">
        <f>'T1'!G92/$B92*100</f>
        <v>40209.940281818999</v>
      </c>
      <c r="H92" s="26">
        <f t="shared" si="28"/>
        <v>91970.259717241512</v>
      </c>
      <c r="I92" s="46"/>
      <c r="J92" s="60">
        <f t="shared" si="29"/>
        <v>2.9636205198663168E-2</v>
      </c>
      <c r="K92" s="60">
        <f t="shared" si="30"/>
        <v>2.6629983640640287E-2</v>
      </c>
      <c r="L92" s="58">
        <f t="shared" si="31"/>
        <v>2.4261449305972516E-2</v>
      </c>
      <c r="M92" s="59">
        <f t="shared" si="32"/>
        <v>2.5593100141848346E-2</v>
      </c>
      <c r="N92" s="60">
        <f t="shared" si="33"/>
        <v>1.9039106553364382E-2</v>
      </c>
      <c r="O92" s="58">
        <f t="shared" si="34"/>
        <v>1.6688085103862438E-2</v>
      </c>
      <c r="P92" s="59">
        <f t="shared" si="35"/>
        <v>1.8009889745900676E-2</v>
      </c>
      <c r="Q92" s="234"/>
      <c r="V92" s="234"/>
      <c r="Y92" s="234"/>
      <c r="Z92" s="234"/>
      <c r="AA92" s="234"/>
      <c r="AB92" s="234"/>
      <c r="AC92" s="234"/>
      <c r="AD92" s="234"/>
      <c r="AE92" s="234"/>
      <c r="AF92" s="234"/>
      <c r="AG92" s="234"/>
      <c r="AH92" s="234"/>
      <c r="AI92" s="234"/>
      <c r="AJ92" s="234"/>
      <c r="AK92" s="234"/>
      <c r="AL92" s="234"/>
    </row>
    <row r="93" spans="1:38" s="197" customFormat="1" x14ac:dyDescent="0.25">
      <c r="A93" s="27">
        <f>'T1'!A93</f>
        <v>2015</v>
      </c>
      <c r="B93" s="174">
        <v>95.117278672385908</v>
      </c>
      <c r="C93" s="21">
        <f>'T1'!C93/$B93*100</f>
        <v>446074.882312142</v>
      </c>
      <c r="D93" s="22">
        <f>'T1'!D93/$B93*100</f>
        <v>347561.36405598838</v>
      </c>
      <c r="E93" s="23">
        <f t="shared" si="27"/>
        <v>793636.24636813044</v>
      </c>
      <c r="F93" s="24">
        <f>'T1'!F93/$B93*100</f>
        <v>52371.051695430251</v>
      </c>
      <c r="G93" s="25">
        <f>'T1'!G93/$B93*100</f>
        <v>40805.153766926109</v>
      </c>
      <c r="H93" s="26">
        <f t="shared" si="28"/>
        <v>93176.20546235636</v>
      </c>
      <c r="I93" s="46"/>
      <c r="J93" s="60">
        <f t="shared" si="29"/>
        <v>3.0108582532643924E-2</v>
      </c>
      <c r="K93" s="60">
        <f t="shared" si="30"/>
        <v>1.8117173266126718E-2</v>
      </c>
      <c r="L93" s="58">
        <f t="shared" si="31"/>
        <v>2.1139335980330465E-2</v>
      </c>
      <c r="M93" s="59">
        <f t="shared" si="32"/>
        <v>1.9438480639115241E-2</v>
      </c>
      <c r="N93" s="60">
        <f t="shared" si="33"/>
        <v>1.1799236686893089E-2</v>
      </c>
      <c r="O93" s="58">
        <f t="shared" si="34"/>
        <v>1.4802645339322629E-2</v>
      </c>
      <c r="P93" s="59">
        <f t="shared" si="35"/>
        <v>1.3112344673402943E-2</v>
      </c>
      <c r="Q93" s="234"/>
      <c r="V93" s="234"/>
      <c r="W93" s="234"/>
      <c r="X93" s="234"/>
      <c r="Y93" s="234"/>
      <c r="Z93" s="234"/>
      <c r="AA93" s="234"/>
      <c r="AB93" s="234"/>
      <c r="AC93" s="234"/>
      <c r="AD93" s="234"/>
      <c r="AE93" s="234"/>
      <c r="AF93" s="234"/>
      <c r="AG93" s="234"/>
      <c r="AH93" s="234"/>
      <c r="AI93" s="234"/>
      <c r="AJ93" s="234"/>
      <c r="AK93" s="234"/>
      <c r="AL93" s="234"/>
    </row>
    <row r="94" spans="1:38" s="295" customFormat="1" x14ac:dyDescent="0.25">
      <c r="A94" s="27">
        <f>'T1'!A94</f>
        <v>2016</v>
      </c>
      <c r="B94" s="174">
        <v>97.707645472371979</v>
      </c>
      <c r="C94" s="21">
        <f>'T1'!C94/$B94*100</f>
        <v>442945.35191884369</v>
      </c>
      <c r="D94" s="22">
        <f>'T1'!D94/$B94*100</f>
        <v>352276.2605863362</v>
      </c>
      <c r="E94" s="23">
        <f t="shared" si="27"/>
        <v>795221.61250517983</v>
      </c>
      <c r="F94" s="24">
        <f>'T1'!F94/$B94*100</f>
        <v>51688.416639626179</v>
      </c>
      <c r="G94" s="25">
        <f>'T1'!G94/$B94*100</f>
        <v>41108.010391250791</v>
      </c>
      <c r="H94" s="26">
        <f t="shared" si="28"/>
        <v>92796.427030876977</v>
      </c>
      <c r="I94" s="46"/>
      <c r="J94" s="60">
        <f t="shared" si="29"/>
        <v>2.7233398980096135E-2</v>
      </c>
      <c r="K94" s="60">
        <f t="shared" si="30"/>
        <v>-7.0157063699193278E-3</v>
      </c>
      <c r="L94" s="58">
        <f t="shared" si="31"/>
        <v>1.35656520486791E-2</v>
      </c>
      <c r="M94" s="59">
        <f t="shared" si="32"/>
        <v>1.9975979478059624E-3</v>
      </c>
      <c r="N94" s="60">
        <f t="shared" si="33"/>
        <v>-1.3034587500247552E-2</v>
      </c>
      <c r="O94" s="58">
        <f t="shared" si="34"/>
        <v>7.4220189453166885E-3</v>
      </c>
      <c r="P94" s="59">
        <f t="shared" si="35"/>
        <v>-4.0759164809820447E-3</v>
      </c>
      <c r="Q94" s="235"/>
      <c r="V94" s="235">
        <v>7</v>
      </c>
      <c r="W94" s="235"/>
      <c r="X94" s="235"/>
      <c r="Y94" s="235"/>
      <c r="Z94" s="235"/>
      <c r="AA94" s="235"/>
      <c r="AB94" s="235"/>
      <c r="AC94" s="235"/>
      <c r="AD94" s="235"/>
      <c r="AE94" s="235"/>
      <c r="AF94" s="235"/>
      <c r="AG94" s="235"/>
      <c r="AH94" s="235"/>
      <c r="AI94" s="235"/>
      <c r="AJ94" s="235"/>
      <c r="AK94" s="235"/>
      <c r="AL94" s="235"/>
    </row>
    <row r="95" spans="1:38" s="295" customFormat="1" ht="15.75" thickBot="1" x14ac:dyDescent="0.3">
      <c r="A95" s="134">
        <f>'T1'!A95</f>
        <v>2017</v>
      </c>
      <c r="B95" s="228">
        <v>100</v>
      </c>
      <c r="C95" s="222">
        <f>'T1'!C95/$B95*100</f>
        <v>445481.9733546545</v>
      </c>
      <c r="D95" s="223">
        <f>'T1'!D95/$B95*100</f>
        <v>370605.78945149627</v>
      </c>
      <c r="E95" s="224">
        <f t="shared" ref="E95" si="36">C95+D95</f>
        <v>816087.76280615083</v>
      </c>
      <c r="F95" s="225">
        <f>'T1'!F95/$B95*100</f>
        <v>51681.012481976635</v>
      </c>
      <c r="G95" s="226">
        <f>'T1'!G95/$B95*100</f>
        <v>42994.517345570312</v>
      </c>
      <c r="H95" s="227">
        <f t="shared" ref="H95" si="37">F95+G95</f>
        <v>94675.529827546939</v>
      </c>
      <c r="I95" s="46"/>
      <c r="J95" s="229">
        <f t="shared" ref="J95" si="38">B95/B94-1</f>
        <v>2.3461362890749626E-2</v>
      </c>
      <c r="K95" s="229">
        <f t="shared" ref="K95" si="39">C95/C94-1</f>
        <v>5.7267141980881231E-3</v>
      </c>
      <c r="L95" s="230">
        <f t="shared" ref="L95" si="40">D95/D94-1</f>
        <v>5.2031689091544209E-2</v>
      </c>
      <c r="M95" s="231">
        <f t="shared" ref="M95" si="41">E95/E94-1</f>
        <v>2.6239415494803353E-2</v>
      </c>
      <c r="N95" s="229">
        <f t="shared" ref="N95" si="42">F95/F94-1</f>
        <v>-1.4324597522819005E-4</v>
      </c>
      <c r="O95" s="230">
        <f t="shared" ref="O95" si="43">G95/G94-1</f>
        <v>4.5891468265295332E-2</v>
      </c>
      <c r="P95" s="231">
        <f t="shared" ref="P95" si="44">H95/H94-1</f>
        <v>2.0249732201916615E-2</v>
      </c>
      <c r="Q95" s="235"/>
      <c r="V95" s="235">
        <v>7</v>
      </c>
      <c r="W95" s="235"/>
      <c r="X95" s="235"/>
      <c r="Y95" s="235"/>
      <c r="Z95" s="235"/>
      <c r="AA95" s="235"/>
      <c r="AB95" s="235"/>
      <c r="AC95" s="235"/>
      <c r="AD95" s="235"/>
      <c r="AE95" s="235"/>
      <c r="AF95" s="235"/>
      <c r="AG95" s="235"/>
      <c r="AH95" s="235"/>
      <c r="AI95" s="235"/>
      <c r="AJ95" s="235"/>
      <c r="AK95" s="235"/>
      <c r="AL95" s="235"/>
    </row>
    <row r="96" spans="1:38" ht="12" customHeight="1" x14ac:dyDescent="0.25">
      <c r="A96" s="2" t="s">
        <v>280</v>
      </c>
      <c r="H96" s="3"/>
      <c r="I96" s="3"/>
      <c r="J96" s="3"/>
      <c r="K96" s="3"/>
      <c r="L96" s="101"/>
      <c r="M96" s="3"/>
      <c r="N96" s="3"/>
      <c r="O96" s="3"/>
      <c r="P96" s="3"/>
      <c r="Q96" s="85"/>
      <c r="V96" s="86"/>
      <c r="W96" s="86"/>
      <c r="X96" s="85"/>
      <c r="Y96" s="85"/>
    </row>
    <row r="97" spans="1:38" x14ac:dyDescent="0.25">
      <c r="A97" s="2" t="str">
        <f>'T1'!A97</f>
        <v>NOTES:</v>
      </c>
      <c r="B97" s="2" t="str">
        <f>'T1'!B97</f>
        <v>1. Fiscal Year ran Jan 1 to Dec 31 through 1938; Jan 1 to Jun 30 in 1939; and Jul 1 to Jun 30, from 1939-40 onward.</v>
      </c>
      <c r="C97" s="2"/>
      <c r="D97" s="2"/>
      <c r="E97" s="2"/>
      <c r="F97" s="2"/>
      <c r="G97" s="2"/>
      <c r="H97" s="2"/>
      <c r="I97" s="47"/>
      <c r="J97" s="47"/>
      <c r="K97" s="2"/>
      <c r="L97" s="2"/>
      <c r="M97" s="2"/>
      <c r="N97" s="2"/>
      <c r="O97" s="2"/>
      <c r="P97" s="2"/>
      <c r="V97" s="234">
        <f>SUM(V7:V94)</f>
        <v>86.5</v>
      </c>
    </row>
    <row r="98" spans="1:38" ht="9.9499999999999993" customHeight="1" x14ac:dyDescent="0.25"/>
    <row r="104" spans="1:38" hidden="1" x14ac:dyDescent="0.25"/>
    <row r="105" spans="1:38" hidden="1" x14ac:dyDescent="0.25"/>
    <row r="106" spans="1:38" hidden="1" x14ac:dyDescent="0.25">
      <c r="A106" s="30" t="str">
        <f>'T1'!A107</f>
        <v>2016f</v>
      </c>
      <c r="B106" s="175">
        <v>97.707645472371979</v>
      </c>
      <c r="C106" s="32" t="e">
        <f>'T1'!C107/$B106*100</f>
        <v>#REF!</v>
      </c>
      <c r="D106" s="33" t="e">
        <f>'T1'!D107/$B106*100</f>
        <v>#REF!</v>
      </c>
      <c r="E106" s="34" t="e">
        <f>C106+D106</f>
        <v>#REF!</v>
      </c>
      <c r="F106" s="35" t="e">
        <f>'T1'!F107/$B106*100</f>
        <v>#REF!</v>
      </c>
      <c r="G106" s="36" t="e">
        <f>'T1'!G107/$B106*100</f>
        <v>#REF!</v>
      </c>
      <c r="H106" s="37" t="e">
        <f>F106+G106</f>
        <v>#REF!</v>
      </c>
      <c r="I106" s="62"/>
      <c r="J106" s="62"/>
      <c r="K106" s="63" t="e">
        <f t="shared" ref="K106:P106" si="45">C106/C93-1</f>
        <v>#REF!</v>
      </c>
      <c r="L106" s="64" t="e">
        <f t="shared" si="45"/>
        <v>#REF!</v>
      </c>
      <c r="M106" s="65" t="e">
        <f t="shared" si="45"/>
        <v>#REF!</v>
      </c>
      <c r="N106" s="63" t="e">
        <f t="shared" si="45"/>
        <v>#REF!</v>
      </c>
      <c r="O106" s="64" t="e">
        <f t="shared" si="45"/>
        <v>#REF!</v>
      </c>
      <c r="P106" s="65" t="e">
        <f t="shared" si="45"/>
        <v>#REF!</v>
      </c>
    </row>
    <row r="107" spans="1:38" s="126" customFormat="1" hidden="1" x14ac:dyDescent="0.25">
      <c r="A107" s="30" t="str">
        <f>'T1'!A108</f>
        <v>2017f</v>
      </c>
      <c r="B107" s="175">
        <v>100</v>
      </c>
      <c r="C107" s="32" t="e">
        <f>'T1'!C108/$B107*100</f>
        <v>#REF!</v>
      </c>
      <c r="D107" s="33" t="e">
        <f>'T1'!D108/$B107*100</f>
        <v>#REF!</v>
      </c>
      <c r="E107" s="34" t="e">
        <f>C107+D107</f>
        <v>#REF!</v>
      </c>
      <c r="F107" s="35" t="e">
        <f>'T1'!F108/$B107*100</f>
        <v>#REF!</v>
      </c>
      <c r="G107" s="36" t="e">
        <f>'T1'!G108/$B107*100</f>
        <v>#REF!</v>
      </c>
      <c r="H107" s="37" t="e">
        <f>F107+G107</f>
        <v>#REF!</v>
      </c>
      <c r="I107" s="62"/>
      <c r="J107" s="62"/>
      <c r="K107" s="63" t="e">
        <f t="shared" ref="K107:P109" si="46">C107/C106-1</f>
        <v>#REF!</v>
      </c>
      <c r="L107" s="64" t="e">
        <f t="shared" si="46"/>
        <v>#REF!</v>
      </c>
      <c r="M107" s="65" t="e">
        <f t="shared" si="46"/>
        <v>#REF!</v>
      </c>
      <c r="N107" s="63" t="e">
        <f t="shared" si="46"/>
        <v>#REF!</v>
      </c>
      <c r="O107" s="64" t="e">
        <f t="shared" si="46"/>
        <v>#REF!</v>
      </c>
      <c r="P107" s="65" t="e">
        <f t="shared" si="46"/>
        <v>#REF!</v>
      </c>
      <c r="Q107" s="235"/>
      <c r="V107" s="235"/>
      <c r="W107" s="235"/>
      <c r="X107" s="235"/>
      <c r="Y107" s="235"/>
      <c r="Z107" s="235"/>
      <c r="AA107" s="235"/>
      <c r="AB107" s="235"/>
      <c r="AC107" s="235"/>
      <c r="AD107" s="235"/>
      <c r="AE107" s="235"/>
      <c r="AF107" s="235"/>
      <c r="AG107" s="235"/>
      <c r="AH107" s="235"/>
      <c r="AI107" s="235"/>
      <c r="AJ107" s="235"/>
      <c r="AK107" s="235"/>
      <c r="AL107" s="235"/>
    </row>
    <row r="108" spans="1:38" hidden="1" x14ac:dyDescent="0.25">
      <c r="A108" s="30" t="str">
        <f>'T1'!A109</f>
        <v>2018f</v>
      </c>
      <c r="B108" s="175">
        <v>102.12036674015262</v>
      </c>
      <c r="C108" s="32" t="e">
        <f>'T1'!C109/$B108*100</f>
        <v>#REF!</v>
      </c>
      <c r="D108" s="33" t="e">
        <f>'T1'!D109/$B108*100</f>
        <v>#REF!</v>
      </c>
      <c r="E108" s="34" t="e">
        <f>C108+D108</f>
        <v>#REF!</v>
      </c>
      <c r="F108" s="35" t="e">
        <f>'T1'!F109/$B108*100</f>
        <v>#REF!</v>
      </c>
      <c r="G108" s="36" t="e">
        <f>'T1'!G109/$B108*100</f>
        <v>#REF!</v>
      </c>
      <c r="H108" s="37" t="e">
        <f>F108+G108</f>
        <v>#REF!</v>
      </c>
      <c r="I108" s="62"/>
      <c r="J108" s="62"/>
      <c r="K108" s="63" t="e">
        <f t="shared" si="46"/>
        <v>#REF!</v>
      </c>
      <c r="L108" s="64" t="e">
        <f t="shared" si="46"/>
        <v>#REF!</v>
      </c>
      <c r="M108" s="65" t="e">
        <f t="shared" si="46"/>
        <v>#REF!</v>
      </c>
      <c r="N108" s="63" t="e">
        <f t="shared" si="46"/>
        <v>#REF!</v>
      </c>
      <c r="O108" s="64" t="e">
        <f t="shared" si="46"/>
        <v>#REF!</v>
      </c>
      <c r="P108" s="65" t="e">
        <f t="shared" si="46"/>
        <v>#REF!</v>
      </c>
    </row>
    <row r="109" spans="1:38" ht="15.75" hidden="1" thickBot="1" x14ac:dyDescent="0.3">
      <c r="A109" s="38" t="str">
        <f>'T1'!A110</f>
        <v>2019f</v>
      </c>
      <c r="B109" s="176">
        <v>104.72009903631839</v>
      </c>
      <c r="C109" s="40" t="e">
        <f>'T1'!C110/$B109*100</f>
        <v>#REF!</v>
      </c>
      <c r="D109" s="41" t="e">
        <f>'T1'!D110/$B109*100</f>
        <v>#REF!</v>
      </c>
      <c r="E109" s="42" t="e">
        <f>C109+D109</f>
        <v>#REF!</v>
      </c>
      <c r="F109" s="43" t="e">
        <f>'T1'!F110/$B109*100</f>
        <v>#REF!</v>
      </c>
      <c r="G109" s="44" t="e">
        <f>'T1'!G110/$B109*100</f>
        <v>#REF!</v>
      </c>
      <c r="H109" s="45" t="e">
        <f>F109+G109</f>
        <v>#REF!</v>
      </c>
      <c r="I109" s="62"/>
      <c r="J109" s="62"/>
      <c r="K109" s="66" t="e">
        <f t="shared" si="46"/>
        <v>#REF!</v>
      </c>
      <c r="L109" s="67" t="e">
        <f t="shared" si="46"/>
        <v>#REF!</v>
      </c>
      <c r="M109" s="68" t="e">
        <f t="shared" si="46"/>
        <v>#REF!</v>
      </c>
      <c r="N109" s="66" t="e">
        <f t="shared" si="46"/>
        <v>#REF!</v>
      </c>
      <c r="O109" s="67" t="e">
        <f t="shared" si="46"/>
        <v>#REF!</v>
      </c>
      <c r="P109" s="68" t="e">
        <f t="shared" si="46"/>
        <v>#REF!</v>
      </c>
    </row>
    <row r="110" spans="1:38" hidden="1" x14ac:dyDescent="0.25"/>
  </sheetData>
  <conditionalFormatting sqref="K7:P93">
    <cfRule type="cellIs" dxfId="56" priority="12" operator="lessThan">
      <formula>0</formula>
    </cfRule>
  </conditionalFormatting>
  <conditionalFormatting sqref="K8:P93">
    <cfRule type="cellIs" dxfId="55" priority="11" operator="lessThan">
      <formula>0</formula>
    </cfRule>
  </conditionalFormatting>
  <conditionalFormatting sqref="K94:P94">
    <cfRule type="cellIs" dxfId="54" priority="10" operator="lessThan">
      <formula>0</formula>
    </cfRule>
  </conditionalFormatting>
  <conditionalFormatting sqref="K94:P94">
    <cfRule type="cellIs" dxfId="53" priority="9" operator="lessThan">
      <formula>0</formula>
    </cfRule>
  </conditionalFormatting>
  <conditionalFormatting sqref="J8:J93">
    <cfRule type="cellIs" dxfId="52" priority="8" operator="lessThan">
      <formula>0</formula>
    </cfRule>
  </conditionalFormatting>
  <conditionalFormatting sqref="J8:J93">
    <cfRule type="cellIs" dxfId="51" priority="7" operator="lessThan">
      <formula>0</formula>
    </cfRule>
  </conditionalFormatting>
  <conditionalFormatting sqref="J94">
    <cfRule type="cellIs" dxfId="50" priority="6" operator="lessThan">
      <formula>0</formula>
    </cfRule>
  </conditionalFormatting>
  <conditionalFormatting sqref="J94">
    <cfRule type="cellIs" dxfId="49" priority="5" operator="lessThan">
      <formula>0</formula>
    </cfRule>
  </conditionalFormatting>
  <conditionalFormatting sqref="K95:P95">
    <cfRule type="cellIs" dxfId="48" priority="4" operator="lessThan">
      <formula>0</formula>
    </cfRule>
  </conditionalFormatting>
  <conditionalFormatting sqref="K95:P95">
    <cfRule type="cellIs" dxfId="47" priority="3" operator="lessThan">
      <formula>0</formula>
    </cfRule>
  </conditionalFormatting>
  <conditionalFormatting sqref="J95">
    <cfRule type="cellIs" dxfId="46" priority="2" operator="lessThan">
      <formula>0</formula>
    </cfRule>
  </conditionalFormatting>
  <conditionalFormatting sqref="J95">
    <cfRule type="cellIs" dxfId="45" priority="1" operator="lessThan">
      <formula>0</formula>
    </cfRule>
  </conditionalFormatting>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8"/>
  <sheetViews>
    <sheetView showGridLines="0" workbookViewId="0"/>
  </sheetViews>
  <sheetFormatPr defaultRowHeight="12.75" x14ac:dyDescent="0.2"/>
  <cols>
    <col min="1" max="16384" width="9.140625" style="403"/>
  </cols>
  <sheetData>
    <row r="1" spans="1:1" ht="15.75" x14ac:dyDescent="0.25">
      <c r="A1" s="411" t="s">
        <v>203</v>
      </c>
    </row>
    <row r="34" spans="2:8" x14ac:dyDescent="0.2">
      <c r="B34" s="414" t="s">
        <v>277</v>
      </c>
    </row>
    <row r="42" spans="2:8" x14ac:dyDescent="0.2">
      <c r="B42" s="449"/>
      <c r="C42" s="449"/>
      <c r="D42" s="449"/>
      <c r="E42" s="449"/>
      <c r="F42" s="449"/>
      <c r="G42" s="449"/>
    </row>
    <row r="43" spans="2:8" x14ac:dyDescent="0.2">
      <c r="B43" s="457"/>
      <c r="C43" s="457"/>
      <c r="D43" s="457"/>
      <c r="E43" s="457"/>
      <c r="F43" s="457"/>
      <c r="G43" s="457"/>
      <c r="H43" s="457"/>
    </row>
    <row r="44" spans="2:8" x14ac:dyDescent="0.2">
      <c r="B44" s="457" t="s">
        <v>248</v>
      </c>
      <c r="C44" s="457"/>
      <c r="D44" s="457"/>
      <c r="E44" s="457"/>
      <c r="F44" s="457"/>
      <c r="G44" s="457"/>
      <c r="H44" s="457"/>
    </row>
    <row r="45" spans="2:8" x14ac:dyDescent="0.2">
      <c r="B45" s="457"/>
      <c r="C45" s="457"/>
      <c r="D45" s="457"/>
      <c r="E45" s="457"/>
      <c r="F45" s="457"/>
      <c r="G45" s="457"/>
      <c r="H45" s="457"/>
    </row>
    <row r="46" spans="2:8" x14ac:dyDescent="0.2">
      <c r="B46" s="457" t="s">
        <v>210</v>
      </c>
      <c r="C46" s="457" t="str">
        <f>'T2'!C6</f>
        <v>Resident Personal Income (PI)</v>
      </c>
      <c r="D46" s="457" t="str">
        <f>'T2'!D6</f>
        <v>Business Capital Value Added (CVA)</v>
      </c>
      <c r="E46" s="457"/>
      <c r="F46" s="457"/>
      <c r="G46" s="457"/>
      <c r="H46" s="457"/>
    </row>
    <row r="47" spans="2:8" x14ac:dyDescent="0.2">
      <c r="B47" s="457">
        <f>'T2'!A7</f>
        <v>1929</v>
      </c>
      <c r="C47" s="457">
        <f>'T2'!C7</f>
        <v>103975.71491528688</v>
      </c>
      <c r="D47" s="457">
        <f>'T2'!D7</f>
        <v>90350.229261173969</v>
      </c>
      <c r="E47" s="457"/>
      <c r="F47" s="457"/>
      <c r="G47" s="457"/>
      <c r="H47" s="457"/>
    </row>
    <row r="48" spans="2:8" x14ac:dyDescent="0.2">
      <c r="B48" s="457">
        <f>'T2'!A8</f>
        <v>1930</v>
      </c>
      <c r="C48" s="457">
        <f>'T2'!C8</f>
        <v>102095.95290475475</v>
      </c>
      <c r="D48" s="457">
        <f>'T2'!D8</f>
        <v>85101.434945858855</v>
      </c>
      <c r="E48" s="457"/>
      <c r="F48" s="457"/>
      <c r="G48" s="457"/>
      <c r="H48" s="457"/>
    </row>
    <row r="49" spans="2:8" x14ac:dyDescent="0.2">
      <c r="B49" s="457">
        <f>'T2'!A9</f>
        <v>1931</v>
      </c>
      <c r="C49" s="457">
        <f>'T2'!C9</f>
        <v>95981.607594269444</v>
      </c>
      <c r="D49" s="457">
        <f>'T2'!D9</f>
        <v>78743.679583919627</v>
      </c>
      <c r="E49" s="457"/>
      <c r="F49" s="457"/>
      <c r="G49" s="457"/>
      <c r="H49" s="457"/>
    </row>
    <row r="50" spans="2:8" x14ac:dyDescent="0.2">
      <c r="B50" s="457">
        <f>'T2'!A10</f>
        <v>1932</v>
      </c>
      <c r="C50" s="457">
        <f>'T2'!C10</f>
        <v>84369.775248260019</v>
      </c>
      <c r="D50" s="457">
        <f>'T2'!D10</f>
        <v>70070.717069378414</v>
      </c>
      <c r="E50" s="457"/>
      <c r="F50" s="457"/>
      <c r="G50" s="457"/>
      <c r="H50" s="457"/>
    </row>
    <row r="51" spans="2:8" x14ac:dyDescent="0.2">
      <c r="B51" s="457">
        <f>'T2'!A11</f>
        <v>1933</v>
      </c>
      <c r="C51" s="457">
        <f>'T2'!C11</f>
        <v>80085.115811671887</v>
      </c>
      <c r="D51" s="457">
        <f>'T2'!D11</f>
        <v>67665.887276307403</v>
      </c>
      <c r="E51" s="457"/>
      <c r="F51" s="457"/>
      <c r="G51" s="457"/>
      <c r="H51" s="457"/>
    </row>
    <row r="52" spans="2:8" x14ac:dyDescent="0.2">
      <c r="B52" s="457">
        <f>'T2'!A12</f>
        <v>1934</v>
      </c>
      <c r="C52" s="457">
        <f>'T2'!C12</f>
        <v>81425.935026411898</v>
      </c>
      <c r="D52" s="457">
        <f>'T2'!D12</f>
        <v>70048.617419387127</v>
      </c>
      <c r="E52" s="457"/>
      <c r="F52" s="457"/>
      <c r="G52" s="457"/>
      <c r="H52" s="457"/>
    </row>
    <row r="53" spans="2:8" x14ac:dyDescent="0.2">
      <c r="B53" s="457">
        <f>'T2'!A13</f>
        <v>1935</v>
      </c>
      <c r="C53" s="457">
        <f>'T2'!C13</f>
        <v>84925.222580684785</v>
      </c>
      <c r="D53" s="457">
        <f>'T2'!D13</f>
        <v>75457.195911742136</v>
      </c>
      <c r="E53" s="457"/>
      <c r="F53" s="457"/>
      <c r="G53" s="457"/>
      <c r="H53" s="457"/>
    </row>
    <row r="54" spans="2:8" x14ac:dyDescent="0.2">
      <c r="B54" s="457">
        <f>'T2'!A14</f>
        <v>1936</v>
      </c>
      <c r="C54" s="457">
        <f>'T2'!C14</f>
        <v>94998.276244294873</v>
      </c>
      <c r="D54" s="457">
        <f>'T2'!D14</f>
        <v>78424.427626536664</v>
      </c>
      <c r="E54" s="457"/>
      <c r="F54" s="457"/>
      <c r="G54" s="457"/>
      <c r="H54" s="457"/>
    </row>
    <row r="55" spans="2:8" x14ac:dyDescent="0.2">
      <c r="B55" s="457">
        <f>'T2'!A15</f>
        <v>1937</v>
      </c>
      <c r="C55" s="457">
        <f>'T2'!C15</f>
        <v>96852.99730209136</v>
      </c>
      <c r="D55" s="457">
        <f>'T2'!D15</f>
        <v>81457.394533922634</v>
      </c>
      <c r="E55" s="457"/>
      <c r="F55" s="457"/>
      <c r="G55" s="457"/>
      <c r="H55" s="457"/>
    </row>
    <row r="56" spans="2:8" x14ac:dyDescent="0.2">
      <c r="B56" s="457">
        <f>'T2'!A16</f>
        <v>1938</v>
      </c>
      <c r="C56" s="457">
        <f>'T2'!C16</f>
        <v>90282.209323153569</v>
      </c>
      <c r="D56" s="457">
        <f>'T2'!D16</f>
        <v>77755.081646781706</v>
      </c>
      <c r="E56" s="457"/>
      <c r="F56" s="457"/>
      <c r="G56" s="457"/>
      <c r="H56" s="457"/>
    </row>
    <row r="57" spans="2:8" x14ac:dyDescent="0.2">
      <c r="B57" s="458">
        <v>1939</v>
      </c>
      <c r="C57" s="458">
        <f>'T2'!C17*2</f>
        <v>94108.853460910046</v>
      </c>
      <c r="D57" s="458">
        <f>'T2'!D17*2</f>
        <v>80062.796940343862</v>
      </c>
      <c r="E57" s="457"/>
      <c r="F57" s="457"/>
      <c r="G57" s="457"/>
      <c r="H57" s="457"/>
    </row>
    <row r="58" spans="2:8" x14ac:dyDescent="0.2">
      <c r="B58" s="457">
        <f>'T2'!A18</f>
        <v>1940</v>
      </c>
      <c r="C58" s="457">
        <f>'T2'!C18</f>
        <v>95763.183357880116</v>
      </c>
      <c r="D58" s="457">
        <f>'T2'!D18</f>
        <v>81768.203124991167</v>
      </c>
      <c r="E58" s="457"/>
      <c r="F58" s="457"/>
      <c r="G58" s="457"/>
      <c r="H58" s="457"/>
    </row>
    <row r="59" spans="2:8" x14ac:dyDescent="0.2">
      <c r="B59" s="457">
        <f>'T2'!A19</f>
        <v>1941</v>
      </c>
      <c r="C59" s="457">
        <f>'T2'!C19</f>
        <v>99425.558511556723</v>
      </c>
      <c r="D59" s="457">
        <f>'T2'!D19</f>
        <v>83595.202384319913</v>
      </c>
      <c r="E59" s="457"/>
      <c r="F59" s="457"/>
      <c r="G59" s="457"/>
      <c r="H59" s="457"/>
    </row>
    <row r="60" spans="2:8" x14ac:dyDescent="0.2">
      <c r="B60" s="457">
        <f>'T2'!A20</f>
        <v>1942</v>
      </c>
      <c r="C60" s="457">
        <f>'T2'!C20</f>
        <v>105399.25128813362</v>
      </c>
      <c r="D60" s="457">
        <f>'T2'!D20</f>
        <v>82158.278019952544</v>
      </c>
      <c r="E60" s="457"/>
      <c r="F60" s="457"/>
      <c r="G60" s="457"/>
      <c r="H60" s="457"/>
    </row>
    <row r="61" spans="2:8" x14ac:dyDescent="0.2">
      <c r="B61" s="457">
        <f>'T2'!A21</f>
        <v>1943</v>
      </c>
      <c r="C61" s="457">
        <f>'T2'!C21</f>
        <v>114877.54475579377</v>
      </c>
      <c r="D61" s="457">
        <f>'T2'!D21</f>
        <v>78289.063584484989</v>
      </c>
      <c r="E61" s="457"/>
      <c r="F61" s="457"/>
      <c r="G61" s="457"/>
      <c r="H61" s="457"/>
    </row>
    <row r="62" spans="2:8" x14ac:dyDescent="0.2">
      <c r="B62" s="457">
        <f>'T2'!A22</f>
        <v>1944</v>
      </c>
      <c r="C62" s="457">
        <f>'T2'!C22</f>
        <v>124167.50979616038</v>
      </c>
      <c r="D62" s="457">
        <f>'T2'!D22</f>
        <v>76763.12895584121</v>
      </c>
      <c r="E62" s="457"/>
      <c r="F62" s="457"/>
      <c r="G62" s="457"/>
      <c r="H62" s="457"/>
    </row>
    <row r="63" spans="2:8" x14ac:dyDescent="0.2">
      <c r="B63" s="457">
        <f>'T2'!A23</f>
        <v>1945</v>
      </c>
      <c r="C63" s="457">
        <f>'T2'!C23</f>
        <v>127687.14443892648</v>
      </c>
      <c r="D63" s="457">
        <f>'T2'!D23</f>
        <v>78023.698134389313</v>
      </c>
      <c r="E63" s="457"/>
      <c r="F63" s="457"/>
      <c r="G63" s="457"/>
      <c r="H63" s="457"/>
    </row>
    <row r="64" spans="2:8" x14ac:dyDescent="0.2">
      <c r="B64" s="457">
        <f>'T2'!A24</f>
        <v>1946</v>
      </c>
      <c r="C64" s="457">
        <f>'T2'!C24</f>
        <v>123684.94640972963</v>
      </c>
      <c r="D64" s="457">
        <f>'T2'!D24</f>
        <v>83876.458308892325</v>
      </c>
      <c r="E64" s="457"/>
      <c r="F64" s="457"/>
      <c r="G64" s="457"/>
      <c r="H64" s="457"/>
    </row>
    <row r="65" spans="2:8" x14ac:dyDescent="0.2">
      <c r="B65" s="457">
        <f>'T2'!A25</f>
        <v>1947</v>
      </c>
      <c r="C65" s="457">
        <f>'T2'!C25</f>
        <v>119569.18387678101</v>
      </c>
      <c r="D65" s="457">
        <f>'T2'!D25</f>
        <v>88223.418634805086</v>
      </c>
      <c r="E65" s="457"/>
      <c r="F65" s="457"/>
      <c r="G65" s="457"/>
      <c r="H65" s="457"/>
    </row>
    <row r="66" spans="2:8" x14ac:dyDescent="0.2">
      <c r="B66" s="457">
        <f>'T2'!A26</f>
        <v>1948</v>
      </c>
      <c r="C66" s="457">
        <f>'T2'!C26</f>
        <v>120465.85790785823</v>
      </c>
      <c r="D66" s="457">
        <f>'T2'!D26</f>
        <v>91753.477981811375</v>
      </c>
      <c r="E66" s="457"/>
      <c r="F66" s="457"/>
      <c r="G66" s="457"/>
      <c r="H66" s="457"/>
    </row>
    <row r="67" spans="2:8" x14ac:dyDescent="0.2">
      <c r="B67" s="457">
        <f>'T2'!A27</f>
        <v>1949</v>
      </c>
      <c r="C67" s="457">
        <f>'T2'!C27</f>
        <v>122497.96515226396</v>
      </c>
      <c r="D67" s="457">
        <f>'T2'!D27</f>
        <v>94400.853276086244</v>
      </c>
      <c r="E67" s="457"/>
      <c r="F67" s="457"/>
      <c r="G67" s="457"/>
      <c r="H67" s="457"/>
    </row>
    <row r="68" spans="2:8" x14ac:dyDescent="0.2">
      <c r="B68" s="457">
        <f>'T2'!A28</f>
        <v>1950</v>
      </c>
      <c r="C68" s="457">
        <f>'T2'!C28</f>
        <v>128047.43753013472</v>
      </c>
      <c r="D68" s="457">
        <f>'T2'!D28</f>
        <v>97874.096113823049</v>
      </c>
      <c r="E68" s="457"/>
      <c r="F68" s="457"/>
      <c r="G68" s="457"/>
      <c r="H68" s="457"/>
    </row>
    <row r="69" spans="2:8" x14ac:dyDescent="0.2">
      <c r="B69" s="457">
        <f>'T2'!A29</f>
        <v>1951</v>
      </c>
      <c r="C69" s="457">
        <f>'T2'!C29</f>
        <v>132402.8306753193</v>
      </c>
      <c r="D69" s="457">
        <f>'T2'!D29</f>
        <v>99406.649862271894</v>
      </c>
      <c r="E69" s="457"/>
      <c r="F69" s="457"/>
      <c r="G69" s="457"/>
      <c r="H69" s="457"/>
    </row>
    <row r="70" spans="2:8" x14ac:dyDescent="0.2">
      <c r="B70" s="457">
        <f>'T2'!A30</f>
        <v>1952</v>
      </c>
      <c r="C70" s="457">
        <f>'T2'!C30</f>
        <v>134497.67388257393</v>
      </c>
      <c r="D70" s="457">
        <f>'T2'!D30</f>
        <v>95824.027177864933</v>
      </c>
      <c r="E70" s="457"/>
      <c r="F70" s="457"/>
      <c r="G70" s="457"/>
      <c r="H70" s="457"/>
    </row>
    <row r="71" spans="2:8" x14ac:dyDescent="0.2">
      <c r="B71" s="457">
        <f>'T2'!A31</f>
        <v>1953</v>
      </c>
      <c r="C71" s="457">
        <f>'T2'!C31</f>
        <v>139504.62232272161</v>
      </c>
      <c r="D71" s="457">
        <f>'T2'!D31</f>
        <v>95113.203382124586</v>
      </c>
      <c r="E71" s="457"/>
      <c r="F71" s="457"/>
      <c r="G71" s="457"/>
      <c r="H71" s="457"/>
    </row>
    <row r="72" spans="2:8" x14ac:dyDescent="0.2">
      <c r="B72" s="457">
        <f>'T2'!A32</f>
        <v>1954</v>
      </c>
      <c r="C72" s="457">
        <f>'T2'!C32</f>
        <v>143442.2313146932</v>
      </c>
      <c r="D72" s="457">
        <f>'T2'!D32</f>
        <v>98201.60774737579</v>
      </c>
      <c r="E72" s="457"/>
      <c r="F72" s="457"/>
      <c r="G72" s="457"/>
      <c r="H72" s="457"/>
    </row>
    <row r="73" spans="2:8" x14ac:dyDescent="0.2">
      <c r="B73" s="457">
        <f>'T2'!A33</f>
        <v>1955</v>
      </c>
      <c r="C73" s="457">
        <f>'T2'!C33</f>
        <v>146077.11668266452</v>
      </c>
      <c r="D73" s="457">
        <f>'T2'!D33</f>
        <v>104295.81225148456</v>
      </c>
      <c r="E73" s="457"/>
      <c r="F73" s="457"/>
      <c r="G73" s="457"/>
      <c r="H73" s="457"/>
    </row>
    <row r="74" spans="2:8" x14ac:dyDescent="0.2">
      <c r="B74" s="457">
        <f>'T2'!A34</f>
        <v>1956</v>
      </c>
      <c r="C74" s="457">
        <f>'T2'!C34</f>
        <v>145439.77073016344</v>
      </c>
      <c r="D74" s="457">
        <f>'T2'!D34</f>
        <v>107391.42576214267</v>
      </c>
      <c r="E74" s="457"/>
      <c r="F74" s="457"/>
      <c r="G74" s="457"/>
      <c r="H74" s="457"/>
    </row>
    <row r="75" spans="2:8" x14ac:dyDescent="0.2">
      <c r="B75" s="457">
        <f>'T2'!A35</f>
        <v>1957</v>
      </c>
      <c r="C75" s="457">
        <f>'T2'!C35</f>
        <v>146113.99126592217</v>
      </c>
      <c r="D75" s="457">
        <f>'T2'!D35</f>
        <v>107856.89346053134</v>
      </c>
      <c r="E75" s="457"/>
      <c r="F75" s="457"/>
      <c r="G75" s="457"/>
      <c r="H75" s="457"/>
    </row>
    <row r="76" spans="2:8" x14ac:dyDescent="0.2">
      <c r="B76" s="457">
        <f>'T2'!A36</f>
        <v>1958</v>
      </c>
      <c r="C76" s="457">
        <f>'T2'!C36</f>
        <v>148854.01928670361</v>
      </c>
      <c r="D76" s="457">
        <f>'T2'!D36</f>
        <v>109793.27506590259</v>
      </c>
      <c r="E76" s="457"/>
      <c r="F76" s="457"/>
      <c r="G76" s="457"/>
      <c r="H76" s="457"/>
    </row>
    <row r="77" spans="2:8" x14ac:dyDescent="0.2">
      <c r="B77" s="457">
        <f>'T2'!A37</f>
        <v>1959</v>
      </c>
      <c r="C77" s="457">
        <f>'T2'!C37</f>
        <v>150919.98273836091</v>
      </c>
      <c r="D77" s="457">
        <f>'T2'!D37</f>
        <v>114957.84168027503</v>
      </c>
      <c r="E77" s="457"/>
      <c r="F77" s="457"/>
      <c r="G77" s="457"/>
      <c r="H77" s="457"/>
    </row>
    <row r="78" spans="2:8" x14ac:dyDescent="0.2">
      <c r="B78" s="457">
        <f>'T2'!A38</f>
        <v>1960</v>
      </c>
      <c r="C78" s="457">
        <f>'T2'!C38</f>
        <v>153636.20690755776</v>
      </c>
      <c r="D78" s="457">
        <f>'T2'!D38</f>
        <v>117399.24594179408</v>
      </c>
      <c r="E78" s="457"/>
      <c r="F78" s="457"/>
      <c r="G78" s="457"/>
      <c r="H78" s="457"/>
    </row>
    <row r="79" spans="2:8" x14ac:dyDescent="0.2">
      <c r="B79" s="457">
        <f>'T2'!A39</f>
        <v>1961</v>
      </c>
      <c r="C79" s="457">
        <f>'T2'!C39</f>
        <v>156696.29136481421</v>
      </c>
      <c r="D79" s="457">
        <f>'T2'!D39</f>
        <v>118874.61270634399</v>
      </c>
      <c r="E79" s="457"/>
      <c r="F79" s="457"/>
      <c r="G79" s="457"/>
      <c r="H79" s="457"/>
    </row>
    <row r="80" spans="2:8" x14ac:dyDescent="0.2">
      <c r="B80" s="457">
        <f>'T2'!A40</f>
        <v>1962</v>
      </c>
      <c r="C80" s="457">
        <f>'T2'!C40</f>
        <v>161688.01156436236</v>
      </c>
      <c r="D80" s="457">
        <f>'T2'!D40</f>
        <v>123743.97247623908</v>
      </c>
      <c r="E80" s="457"/>
      <c r="F80" s="457"/>
      <c r="G80" s="457"/>
      <c r="H80" s="457"/>
    </row>
    <row r="81" spans="2:8" x14ac:dyDescent="0.2">
      <c r="B81" s="457">
        <f>'T2'!A41</f>
        <v>1963</v>
      </c>
      <c r="C81" s="457">
        <f>'T2'!C41</f>
        <v>165410.50317859114</v>
      </c>
      <c r="D81" s="457">
        <f>'T2'!D41</f>
        <v>125772.2694682758</v>
      </c>
      <c r="E81" s="457"/>
      <c r="F81" s="457"/>
      <c r="G81" s="457"/>
      <c r="H81" s="457"/>
    </row>
    <row r="82" spans="2:8" x14ac:dyDescent="0.2">
      <c r="B82" s="457">
        <f>'T2'!A42</f>
        <v>1964</v>
      </c>
      <c r="C82" s="457">
        <f>'T2'!C42</f>
        <v>169379.47099168046</v>
      </c>
      <c r="D82" s="457">
        <f>'T2'!D42</f>
        <v>129056.71250831752</v>
      </c>
      <c r="E82" s="457"/>
      <c r="F82" s="457"/>
      <c r="G82" s="457"/>
      <c r="H82" s="457"/>
    </row>
    <row r="83" spans="2:8" x14ac:dyDescent="0.2">
      <c r="B83" s="457">
        <f>'T2'!A43</f>
        <v>1965</v>
      </c>
      <c r="C83" s="457">
        <f>'T2'!C43</f>
        <v>175100.85178835606</v>
      </c>
      <c r="D83" s="457">
        <f>'T2'!D43</f>
        <v>134441.7776422626</v>
      </c>
      <c r="E83" s="457"/>
      <c r="F83" s="457"/>
      <c r="G83" s="457"/>
      <c r="H83" s="457"/>
    </row>
    <row r="84" spans="2:8" x14ac:dyDescent="0.2">
      <c r="B84" s="457">
        <f>'T2'!A44</f>
        <v>1966</v>
      </c>
      <c r="C84" s="457">
        <f>'T2'!C44</f>
        <v>179848.7246870521</v>
      </c>
      <c r="D84" s="457">
        <f>'T2'!D44</f>
        <v>137612.90983087904</v>
      </c>
      <c r="E84" s="457"/>
      <c r="F84" s="457"/>
      <c r="G84" s="457"/>
      <c r="H84" s="457"/>
    </row>
    <row r="85" spans="2:8" x14ac:dyDescent="0.2">
      <c r="B85" s="457">
        <f>'T2'!A45</f>
        <v>1967</v>
      </c>
      <c r="C85" s="457">
        <f>'T2'!C45</f>
        <v>184505.90633369173</v>
      </c>
      <c r="D85" s="457">
        <f>'T2'!D45</f>
        <v>140981.32326679086</v>
      </c>
      <c r="E85" s="457"/>
      <c r="F85" s="457"/>
      <c r="G85" s="457"/>
      <c r="H85" s="457"/>
    </row>
    <row r="86" spans="2:8" x14ac:dyDescent="0.2">
      <c r="B86" s="457">
        <f>'T2'!A46</f>
        <v>1968</v>
      </c>
      <c r="C86" s="457">
        <f>'T2'!C46</f>
        <v>190427.9216185103</v>
      </c>
      <c r="D86" s="457">
        <f>'T2'!D46</f>
        <v>143381.5257394409</v>
      </c>
      <c r="E86" s="457"/>
      <c r="F86" s="457"/>
      <c r="G86" s="457"/>
      <c r="H86" s="457"/>
    </row>
    <row r="87" spans="2:8" x14ac:dyDescent="0.2">
      <c r="B87" s="457">
        <f>'T2'!A47</f>
        <v>1969</v>
      </c>
      <c r="C87" s="457">
        <f>'T2'!C47</f>
        <v>192169.40569223586</v>
      </c>
      <c r="D87" s="457">
        <f>'T2'!D47</f>
        <v>141654.76254437896</v>
      </c>
      <c r="E87" s="457"/>
      <c r="F87" s="457"/>
      <c r="G87" s="457"/>
      <c r="H87" s="457"/>
    </row>
    <row r="88" spans="2:8" x14ac:dyDescent="0.2">
      <c r="B88" s="457">
        <f>'T2'!A48</f>
        <v>1970</v>
      </c>
      <c r="C88" s="457">
        <f>'T2'!C48</f>
        <v>191694.93721375673</v>
      </c>
      <c r="D88" s="457">
        <f>'T2'!D48</f>
        <v>136204.78495261469</v>
      </c>
      <c r="E88" s="457"/>
      <c r="F88" s="457"/>
      <c r="G88" s="457"/>
      <c r="H88" s="457"/>
    </row>
    <row r="89" spans="2:8" x14ac:dyDescent="0.2">
      <c r="B89" s="457">
        <f>'T2'!A49</f>
        <v>1971</v>
      </c>
      <c r="C89" s="457">
        <f>'T2'!C49</f>
        <v>189735.90492055618</v>
      </c>
      <c r="D89" s="457">
        <f>'T2'!D49</f>
        <v>131809.9238827446</v>
      </c>
      <c r="E89" s="457"/>
      <c r="F89" s="457"/>
      <c r="G89" s="457"/>
      <c r="H89" s="457"/>
    </row>
    <row r="90" spans="2:8" x14ac:dyDescent="0.2">
      <c r="B90" s="457">
        <f>'T2'!A50</f>
        <v>1972</v>
      </c>
      <c r="C90" s="457">
        <f>'T2'!C50</f>
        <v>186459.7539498939</v>
      </c>
      <c r="D90" s="457">
        <f>'T2'!D50</f>
        <v>131412.28233573312</v>
      </c>
      <c r="E90" s="457"/>
      <c r="F90" s="457"/>
      <c r="G90" s="457"/>
      <c r="H90" s="457"/>
    </row>
    <row r="91" spans="2:8" x14ac:dyDescent="0.2">
      <c r="B91" s="457">
        <f>'T2'!A51</f>
        <v>1973</v>
      </c>
      <c r="C91" s="457">
        <f>'T2'!C51</f>
        <v>185000.95454234286</v>
      </c>
      <c r="D91" s="457">
        <f>'T2'!D51</f>
        <v>130135.83445960216</v>
      </c>
      <c r="E91" s="457"/>
      <c r="F91" s="457"/>
      <c r="G91" s="457"/>
      <c r="H91" s="457"/>
    </row>
    <row r="92" spans="2:8" x14ac:dyDescent="0.2">
      <c r="B92" s="457">
        <f>'T2'!A52</f>
        <v>1974</v>
      </c>
      <c r="C92" s="457">
        <f>'T2'!C52</f>
        <v>182122.96289382252</v>
      </c>
      <c r="D92" s="457">
        <f>'T2'!D52</f>
        <v>126810.77922019204</v>
      </c>
      <c r="E92" s="457"/>
      <c r="F92" s="457"/>
      <c r="G92" s="457"/>
      <c r="H92" s="457"/>
    </row>
    <row r="93" spans="2:8" x14ac:dyDescent="0.2">
      <c r="B93" s="457">
        <f>'T2'!A53</f>
        <v>1975</v>
      </c>
      <c r="C93" s="457">
        <f>'T2'!C53</f>
        <v>177648.27933309358</v>
      </c>
      <c r="D93" s="457">
        <f>'T2'!D53</f>
        <v>126782.20695855247</v>
      </c>
      <c r="E93" s="457"/>
      <c r="F93" s="457"/>
      <c r="G93" s="457"/>
      <c r="H93" s="457"/>
    </row>
    <row r="94" spans="2:8" x14ac:dyDescent="0.2">
      <c r="B94" s="457">
        <f>'T2'!A54</f>
        <v>1976</v>
      </c>
      <c r="C94" s="457">
        <f>'T2'!C54</f>
        <v>172743.88970693803</v>
      </c>
      <c r="D94" s="457">
        <f>'T2'!D54</f>
        <v>125810.05202725271</v>
      </c>
      <c r="E94" s="457"/>
      <c r="F94" s="457"/>
      <c r="G94" s="457"/>
      <c r="H94" s="457"/>
    </row>
    <row r="95" spans="2:8" x14ac:dyDescent="0.2">
      <c r="B95" s="457">
        <f>'T2'!A55</f>
        <v>1977</v>
      </c>
      <c r="C95" s="457">
        <f>'T2'!C55</f>
        <v>171266.52867993427</v>
      </c>
      <c r="D95" s="457">
        <f>'T2'!D55</f>
        <v>130907.58649308732</v>
      </c>
      <c r="E95" s="457"/>
      <c r="F95" s="457"/>
      <c r="G95" s="457"/>
      <c r="H95" s="457"/>
    </row>
    <row r="96" spans="2:8" x14ac:dyDescent="0.2">
      <c r="B96" s="457">
        <f>'T2'!A56</f>
        <v>1978</v>
      </c>
      <c r="C96" s="457">
        <f>'T2'!C56</f>
        <v>174292.5560723017</v>
      </c>
      <c r="D96" s="457">
        <f>'T2'!D56</f>
        <v>145172.48640457031</v>
      </c>
      <c r="E96" s="457"/>
      <c r="F96" s="457"/>
      <c r="G96" s="457"/>
      <c r="H96" s="457"/>
    </row>
    <row r="97" spans="2:8" x14ac:dyDescent="0.2">
      <c r="B97" s="457">
        <f>'T2'!A57</f>
        <v>1979</v>
      </c>
      <c r="C97" s="457">
        <f>'T2'!C57</f>
        <v>176894.84257529466</v>
      </c>
      <c r="D97" s="457">
        <f>'T2'!D57</f>
        <v>152982.96433304439</v>
      </c>
      <c r="E97" s="457"/>
      <c r="F97" s="457"/>
      <c r="G97" s="457"/>
      <c r="H97" s="457"/>
    </row>
    <row r="98" spans="2:8" x14ac:dyDescent="0.2">
      <c r="B98" s="457">
        <f>'T2'!A58</f>
        <v>1980</v>
      </c>
      <c r="C98" s="457">
        <f>'T2'!C58</f>
        <v>178802.35318736866</v>
      </c>
      <c r="D98" s="457">
        <f>'T2'!D58</f>
        <v>151637.19889420527</v>
      </c>
      <c r="E98" s="457"/>
      <c r="F98" s="457"/>
      <c r="G98" s="457"/>
      <c r="H98" s="457"/>
    </row>
    <row r="99" spans="2:8" x14ac:dyDescent="0.2">
      <c r="B99" s="457">
        <f>'T2'!A59</f>
        <v>1981</v>
      </c>
      <c r="C99" s="457">
        <f>'T2'!C59</f>
        <v>183757.53978857523</v>
      </c>
      <c r="D99" s="457">
        <f>'T2'!D59</f>
        <v>151870.05221503714</v>
      </c>
      <c r="E99" s="457"/>
      <c r="F99" s="457"/>
      <c r="G99" s="457"/>
      <c r="H99" s="457"/>
    </row>
    <row r="100" spans="2:8" x14ac:dyDescent="0.2">
      <c r="B100" s="457">
        <f>'T2'!A60</f>
        <v>1982</v>
      </c>
      <c r="C100" s="457">
        <f>'T2'!C60</f>
        <v>189692.12314368979</v>
      </c>
      <c r="D100" s="457">
        <f>'T2'!D60</f>
        <v>154152.60870175119</v>
      </c>
      <c r="E100" s="457"/>
      <c r="F100" s="457"/>
      <c r="G100" s="457"/>
      <c r="H100" s="457"/>
    </row>
    <row r="101" spans="2:8" x14ac:dyDescent="0.2">
      <c r="B101" s="457">
        <f>'T2'!A61</f>
        <v>1983</v>
      </c>
      <c r="C101" s="457">
        <f>'T2'!C61</f>
        <v>193328.01180292829</v>
      </c>
      <c r="D101" s="457">
        <f>'T2'!D61</f>
        <v>155874.15278383018</v>
      </c>
      <c r="E101" s="457"/>
      <c r="F101" s="457"/>
      <c r="G101" s="457"/>
      <c r="H101" s="457"/>
    </row>
    <row r="102" spans="2:8" x14ac:dyDescent="0.2">
      <c r="B102" s="457">
        <f>'T2'!A62</f>
        <v>1984</v>
      </c>
      <c r="C102" s="457">
        <f>'T2'!C62</f>
        <v>202335.35568885744</v>
      </c>
      <c r="D102" s="457">
        <f>'T2'!D62</f>
        <v>163278.56249910011</v>
      </c>
      <c r="E102" s="457"/>
      <c r="F102" s="457"/>
      <c r="G102" s="457"/>
      <c r="H102" s="457"/>
    </row>
    <row r="103" spans="2:8" x14ac:dyDescent="0.2">
      <c r="B103" s="457">
        <f>'T2'!A63</f>
        <v>1985</v>
      </c>
      <c r="C103" s="457">
        <f>'T2'!C63</f>
        <v>212292.66853894084</v>
      </c>
      <c r="D103" s="457">
        <f>'T2'!D63</f>
        <v>170110.84600030095</v>
      </c>
      <c r="E103" s="457"/>
      <c r="F103" s="457"/>
      <c r="G103" s="457"/>
      <c r="H103" s="457"/>
    </row>
    <row r="104" spans="2:8" x14ac:dyDescent="0.2">
      <c r="B104" s="457">
        <f>'T2'!A64</f>
        <v>1986</v>
      </c>
      <c r="C104" s="457">
        <f>'T2'!C64</f>
        <v>217651.61331912651</v>
      </c>
      <c r="D104" s="457">
        <f>'T2'!D64</f>
        <v>171320.5136093141</v>
      </c>
      <c r="E104" s="457"/>
      <c r="F104" s="457"/>
      <c r="G104" s="457"/>
      <c r="H104" s="457"/>
    </row>
    <row r="105" spans="2:8" x14ac:dyDescent="0.2">
      <c r="B105" s="457">
        <f>'T2'!A65</f>
        <v>1987</v>
      </c>
      <c r="C105" s="457">
        <f>'T2'!C65</f>
        <v>224171.99170884278</v>
      </c>
      <c r="D105" s="457">
        <f>'T2'!D65</f>
        <v>175781.29109175914</v>
      </c>
      <c r="E105" s="457"/>
      <c r="F105" s="457"/>
      <c r="G105" s="457"/>
      <c r="H105" s="457"/>
    </row>
    <row r="106" spans="2:8" x14ac:dyDescent="0.2">
      <c r="B106" s="457">
        <f>'T2'!A66</f>
        <v>1988</v>
      </c>
      <c r="C106" s="457">
        <f>'T2'!C66</f>
        <v>234938.36294831755</v>
      </c>
      <c r="D106" s="457">
        <f>'T2'!D66</f>
        <v>184741.30724561965</v>
      </c>
      <c r="E106" s="457"/>
      <c r="F106" s="457"/>
      <c r="G106" s="457"/>
      <c r="H106" s="457"/>
    </row>
    <row r="107" spans="2:8" x14ac:dyDescent="0.2">
      <c r="B107" s="457">
        <f>'T2'!A67</f>
        <v>1989</v>
      </c>
      <c r="C107" s="457">
        <f>'T2'!C67</f>
        <v>247640.0112968343</v>
      </c>
      <c r="D107" s="457">
        <f>'T2'!D67</f>
        <v>188988.18331799991</v>
      </c>
      <c r="E107" s="457"/>
      <c r="F107" s="457"/>
      <c r="G107" s="457"/>
      <c r="H107" s="457"/>
    </row>
    <row r="108" spans="2:8" x14ac:dyDescent="0.2">
      <c r="B108" s="457">
        <f>'T2'!A68</f>
        <v>1990</v>
      </c>
      <c r="C108" s="457">
        <f>'T2'!C68</f>
        <v>256167.18282797092</v>
      </c>
      <c r="D108" s="457">
        <f>'T2'!D68</f>
        <v>186452.88265075636</v>
      </c>
      <c r="E108" s="457"/>
      <c r="F108" s="457"/>
      <c r="G108" s="457"/>
      <c r="H108" s="457"/>
    </row>
    <row r="109" spans="2:8" x14ac:dyDescent="0.2">
      <c r="B109" s="457">
        <f>'T2'!A69</f>
        <v>1991</v>
      </c>
      <c r="C109" s="457">
        <f>'T2'!C69</f>
        <v>252292.36852650519</v>
      </c>
      <c r="D109" s="457">
        <f>'T2'!D69</f>
        <v>181806.06811108181</v>
      </c>
      <c r="E109" s="457"/>
      <c r="F109" s="457"/>
      <c r="G109" s="457"/>
      <c r="H109" s="457"/>
    </row>
    <row r="110" spans="2:8" x14ac:dyDescent="0.2">
      <c r="B110" s="457">
        <f>'T2'!A70</f>
        <v>1992</v>
      </c>
      <c r="C110" s="457">
        <f>'T2'!C70</f>
        <v>245803.14929271417</v>
      </c>
      <c r="D110" s="457">
        <f>'T2'!D70</f>
        <v>178267.09759798576</v>
      </c>
      <c r="E110" s="457"/>
      <c r="F110" s="457"/>
      <c r="G110" s="457"/>
      <c r="H110" s="457"/>
    </row>
    <row r="111" spans="2:8" x14ac:dyDescent="0.2">
      <c r="B111" s="457">
        <f>'T2'!A71</f>
        <v>1993</v>
      </c>
      <c r="C111" s="457">
        <f>'T2'!C71</f>
        <v>243159.71115547005</v>
      </c>
      <c r="D111" s="457">
        <f>'T2'!D71</f>
        <v>178538.94103329003</v>
      </c>
      <c r="E111" s="457"/>
      <c r="F111" s="457"/>
      <c r="G111" s="457"/>
      <c r="H111" s="457"/>
    </row>
    <row r="112" spans="2:8" x14ac:dyDescent="0.2">
      <c r="B112" s="457">
        <f>'T2'!A72</f>
        <v>1994</v>
      </c>
      <c r="C112" s="457">
        <f>'T2'!C72</f>
        <v>242334.72663302964</v>
      </c>
      <c r="D112" s="457">
        <f>'T2'!D72</f>
        <v>178836.72270203539</v>
      </c>
      <c r="E112" s="457"/>
      <c r="F112" s="457"/>
      <c r="G112" s="457"/>
      <c r="H112" s="457"/>
    </row>
    <row r="113" spans="2:8" x14ac:dyDescent="0.2">
      <c r="B113" s="457">
        <f>'T2'!A73</f>
        <v>1995</v>
      </c>
      <c r="C113" s="457">
        <f>'T2'!C73</f>
        <v>247212.65354312418</v>
      </c>
      <c r="D113" s="457">
        <f>'T2'!D73</f>
        <v>185044.60660671789</v>
      </c>
      <c r="E113" s="457"/>
      <c r="F113" s="457"/>
      <c r="G113" s="457"/>
      <c r="H113" s="457"/>
    </row>
    <row r="114" spans="2:8" x14ac:dyDescent="0.2">
      <c r="B114" s="457">
        <f>'T2'!A74</f>
        <v>1996</v>
      </c>
      <c r="C114" s="457">
        <f>'T2'!C74</f>
        <v>252161.40338764823</v>
      </c>
      <c r="D114" s="457">
        <f>'T2'!D74</f>
        <v>202996.11658429011</v>
      </c>
      <c r="E114" s="457"/>
      <c r="F114" s="457"/>
      <c r="G114" s="457"/>
      <c r="H114" s="457"/>
    </row>
    <row r="115" spans="2:8" x14ac:dyDescent="0.2">
      <c r="B115" s="457">
        <f>'T2'!A75</f>
        <v>1997</v>
      </c>
      <c r="C115" s="457">
        <f>'T2'!C75</f>
        <v>257213.35711718031</v>
      </c>
      <c r="D115" s="457">
        <f>'T2'!D75</f>
        <v>226394.24345162246</v>
      </c>
      <c r="E115" s="457"/>
      <c r="F115" s="457"/>
      <c r="G115" s="457"/>
      <c r="H115" s="457"/>
    </row>
    <row r="116" spans="2:8" x14ac:dyDescent="0.2">
      <c r="B116" s="457">
        <f>'T2'!A76</f>
        <v>1998</v>
      </c>
      <c r="C116" s="457">
        <f>'T2'!C76</f>
        <v>270043.57597919781</v>
      </c>
      <c r="D116" s="457">
        <f>'T2'!D76</f>
        <v>234086.50315046261</v>
      </c>
      <c r="E116" s="457"/>
      <c r="F116" s="457"/>
      <c r="G116" s="457"/>
      <c r="H116" s="457"/>
    </row>
    <row r="117" spans="2:8" x14ac:dyDescent="0.2">
      <c r="B117" s="457">
        <f>'T2'!A77</f>
        <v>1999</v>
      </c>
      <c r="C117" s="457">
        <f>'T2'!C77</f>
        <v>287327.13512197294</v>
      </c>
      <c r="D117" s="457">
        <f>'T2'!D77</f>
        <v>236503.87034858303</v>
      </c>
      <c r="E117" s="457"/>
      <c r="F117" s="457"/>
      <c r="G117" s="457"/>
      <c r="H117" s="457"/>
    </row>
    <row r="118" spans="2:8" x14ac:dyDescent="0.2">
      <c r="B118" s="457">
        <f>'T2'!A78</f>
        <v>2000</v>
      </c>
      <c r="C118" s="457">
        <f>'T2'!C78</f>
        <v>308852.99401813024</v>
      </c>
      <c r="D118" s="457">
        <f>'T2'!D78</f>
        <v>238832.13469533922</v>
      </c>
      <c r="E118" s="457"/>
      <c r="F118" s="457"/>
      <c r="G118" s="457"/>
      <c r="H118" s="457"/>
    </row>
    <row r="119" spans="2:8" x14ac:dyDescent="0.2">
      <c r="B119" s="457">
        <f>'T2'!A79</f>
        <v>2001</v>
      </c>
      <c r="C119" s="457">
        <f>'T2'!C79</f>
        <v>325428.96813911246</v>
      </c>
      <c r="D119" s="457">
        <f>'T2'!D79</f>
        <v>248893.46904612548</v>
      </c>
      <c r="E119" s="457"/>
      <c r="F119" s="457"/>
      <c r="G119" s="457"/>
      <c r="H119" s="457"/>
    </row>
    <row r="120" spans="2:8" x14ac:dyDescent="0.2">
      <c r="B120" s="457">
        <f>'T2'!A80</f>
        <v>2002</v>
      </c>
      <c r="C120" s="457">
        <f>'T2'!C80</f>
        <v>317677.45521911368</v>
      </c>
      <c r="D120" s="457">
        <f>'T2'!D80</f>
        <v>264946.90611556236</v>
      </c>
      <c r="E120" s="457"/>
      <c r="F120" s="457"/>
      <c r="G120" s="457"/>
      <c r="H120" s="457"/>
    </row>
    <row r="121" spans="2:8" x14ac:dyDescent="0.2">
      <c r="B121" s="457">
        <f>'T2'!A81</f>
        <v>2003</v>
      </c>
      <c r="C121" s="457">
        <f>'T2'!C81</f>
        <v>309021.57853902609</v>
      </c>
      <c r="D121" s="457">
        <f>'T2'!D81</f>
        <v>259989.42502270319</v>
      </c>
      <c r="E121" s="457"/>
      <c r="F121" s="457"/>
      <c r="G121" s="457"/>
      <c r="H121" s="457"/>
    </row>
    <row r="122" spans="2:8" x14ac:dyDescent="0.2">
      <c r="B122" s="457">
        <f>'T2'!A82</f>
        <v>2004</v>
      </c>
      <c r="C122" s="457">
        <f>'T2'!C82</f>
        <v>317632.87696193269</v>
      </c>
      <c r="D122" s="457">
        <f>'T2'!D82</f>
        <v>255047.76463822601</v>
      </c>
      <c r="E122" s="457"/>
      <c r="F122" s="457"/>
      <c r="G122" s="457"/>
      <c r="H122" s="457"/>
    </row>
    <row r="123" spans="2:8" x14ac:dyDescent="0.2">
      <c r="B123" s="457">
        <f>'T2'!A83</f>
        <v>2005</v>
      </c>
      <c r="C123" s="457">
        <f>'T2'!C83</f>
        <v>334214.99942631158</v>
      </c>
      <c r="D123" s="457">
        <f>'T2'!D83</f>
        <v>267929.58923083299</v>
      </c>
      <c r="E123" s="457"/>
      <c r="F123" s="457"/>
      <c r="G123" s="457"/>
      <c r="H123" s="457"/>
    </row>
    <row r="124" spans="2:8" x14ac:dyDescent="0.2">
      <c r="B124" s="457">
        <f>'T2'!A84</f>
        <v>2006</v>
      </c>
      <c r="C124" s="457">
        <f>'T2'!C84</f>
        <v>358048.0005527754</v>
      </c>
      <c r="D124" s="457">
        <f>'T2'!D84</f>
        <v>279316.10121154983</v>
      </c>
      <c r="E124" s="457"/>
      <c r="F124" s="457"/>
      <c r="G124" s="457"/>
      <c r="H124" s="457"/>
    </row>
    <row r="125" spans="2:8" x14ac:dyDescent="0.2">
      <c r="B125" s="457">
        <f>'T2'!A85</f>
        <v>2007</v>
      </c>
      <c r="C125" s="457">
        <f>'T2'!C85</f>
        <v>397018.60480464343</v>
      </c>
      <c r="D125" s="457">
        <f>'T2'!D85</f>
        <v>264781.3593734905</v>
      </c>
      <c r="E125" s="457"/>
      <c r="F125" s="457"/>
      <c r="G125" s="457"/>
      <c r="H125" s="457"/>
    </row>
    <row r="126" spans="2:8" x14ac:dyDescent="0.2">
      <c r="B126" s="457">
        <f>'T2'!A86</f>
        <v>2008</v>
      </c>
      <c r="C126" s="457">
        <f>'T2'!C86</f>
        <v>414518.8809659835</v>
      </c>
      <c r="D126" s="457">
        <f>'T2'!D86</f>
        <v>232343.14633692434</v>
      </c>
      <c r="E126" s="457"/>
      <c r="F126" s="457"/>
      <c r="G126" s="457"/>
      <c r="H126" s="457"/>
    </row>
    <row r="127" spans="2:8" x14ac:dyDescent="0.2">
      <c r="B127" s="457">
        <f>'T2'!A87</f>
        <v>2009</v>
      </c>
      <c r="C127" s="457">
        <f>'T2'!C87</f>
        <v>389698.3076823192</v>
      </c>
      <c r="D127" s="457">
        <f>'T2'!D87</f>
        <v>242152.14663741126</v>
      </c>
      <c r="E127" s="457"/>
      <c r="F127" s="457"/>
      <c r="G127" s="457"/>
      <c r="H127" s="457"/>
    </row>
    <row r="128" spans="2:8" x14ac:dyDescent="0.2">
      <c r="B128" s="457">
        <f>'T2'!A88</f>
        <v>2010</v>
      </c>
      <c r="C128" s="457">
        <f>'T2'!C88</f>
        <v>380962.54986357165</v>
      </c>
      <c r="D128" s="457">
        <f>'T2'!D88</f>
        <v>280941.81528842729</v>
      </c>
      <c r="E128" s="457"/>
      <c r="F128" s="457"/>
      <c r="G128" s="457"/>
      <c r="H128" s="457"/>
    </row>
    <row r="129" spans="2:8" x14ac:dyDescent="0.2">
      <c r="B129" s="457">
        <f>'T2'!A89</f>
        <v>2011</v>
      </c>
      <c r="C129" s="457">
        <f>'T2'!C89</f>
        <v>399894.35116783722</v>
      </c>
      <c r="D129" s="457">
        <f>'T2'!D89</f>
        <v>295001.74794208107</v>
      </c>
      <c r="E129" s="457"/>
      <c r="F129" s="457"/>
      <c r="G129" s="457"/>
      <c r="H129" s="457"/>
    </row>
    <row r="130" spans="2:8" x14ac:dyDescent="0.2">
      <c r="B130" s="457">
        <f>'T2'!A90</f>
        <v>2012</v>
      </c>
      <c r="C130" s="457">
        <f>'T2'!C90</f>
        <v>417078.58632070455</v>
      </c>
      <c r="D130" s="457">
        <f>'T2'!D90</f>
        <v>313811.18427230458</v>
      </c>
      <c r="E130" s="457"/>
      <c r="F130" s="457"/>
      <c r="G130" s="457"/>
      <c r="H130" s="457"/>
    </row>
    <row r="131" spans="2:8" x14ac:dyDescent="0.2">
      <c r="B131" s="457">
        <f>'T2'!A91</f>
        <v>2013</v>
      </c>
      <c r="C131" s="457">
        <f>'T2'!C91</f>
        <v>426772.14181935415</v>
      </c>
      <c r="D131" s="457">
        <f>'T2'!D91</f>
        <v>332304.06926123163</v>
      </c>
      <c r="E131" s="457"/>
      <c r="F131" s="457"/>
      <c r="G131" s="457"/>
      <c r="H131" s="457"/>
    </row>
    <row r="132" spans="2:8" x14ac:dyDescent="0.2">
      <c r="B132" s="457">
        <f>'T2'!A92</f>
        <v>2014</v>
      </c>
      <c r="C132" s="457">
        <f>'T2'!C92</f>
        <v>438137.0769742846</v>
      </c>
      <c r="D132" s="457">
        <f>'T2'!D92</f>
        <v>340366.24759178137</v>
      </c>
      <c r="E132" s="457"/>
      <c r="F132" s="457"/>
      <c r="G132" s="457"/>
      <c r="H132" s="457"/>
    </row>
    <row r="133" spans="2:8" x14ac:dyDescent="0.2">
      <c r="B133" s="457">
        <f>'T2'!A93</f>
        <v>2015</v>
      </c>
      <c r="C133" s="457">
        <f>'T2'!C93</f>
        <v>446074.882312142</v>
      </c>
      <c r="D133" s="457">
        <f>'T2'!D93</f>
        <v>347561.36405598838</v>
      </c>
      <c r="E133" s="457"/>
      <c r="F133" s="457"/>
      <c r="G133" s="457"/>
      <c r="H133" s="457"/>
    </row>
    <row r="134" spans="2:8" x14ac:dyDescent="0.2">
      <c r="B134" s="457">
        <f>'T2'!A94</f>
        <v>2016</v>
      </c>
      <c r="C134" s="457">
        <f>'T2'!C94</f>
        <v>442945.35191884369</v>
      </c>
      <c r="D134" s="457">
        <f>'T2'!D94</f>
        <v>352276.2605863362</v>
      </c>
      <c r="E134" s="457"/>
      <c r="F134" s="457"/>
      <c r="G134" s="457"/>
      <c r="H134" s="457"/>
    </row>
    <row r="135" spans="2:8" x14ac:dyDescent="0.2">
      <c r="B135" s="457">
        <f>'T2'!A95</f>
        <v>2017</v>
      </c>
      <c r="C135" s="457">
        <f>'T2'!C95</f>
        <v>445481.9733546545</v>
      </c>
      <c r="D135" s="457">
        <f>'T2'!D95</f>
        <v>370605.78945149627</v>
      </c>
      <c r="E135" s="457"/>
      <c r="F135" s="457"/>
      <c r="G135" s="457"/>
      <c r="H135" s="457"/>
    </row>
    <row r="136" spans="2:8" x14ac:dyDescent="0.2">
      <c r="B136" s="457"/>
      <c r="C136" s="457"/>
      <c r="D136" s="457"/>
      <c r="E136" s="457"/>
      <c r="F136" s="457"/>
      <c r="G136" s="457"/>
      <c r="H136" s="457"/>
    </row>
    <row r="137" spans="2:8" x14ac:dyDescent="0.2">
      <c r="B137" s="457"/>
      <c r="C137" s="457"/>
      <c r="D137" s="457"/>
      <c r="E137" s="457"/>
      <c r="F137" s="457"/>
      <c r="G137" s="457"/>
      <c r="H137" s="457"/>
    </row>
    <row r="138" spans="2:8" x14ac:dyDescent="0.2">
      <c r="B138" s="457"/>
      <c r="C138" s="457"/>
      <c r="D138" s="457"/>
      <c r="E138" s="457"/>
      <c r="F138" s="457"/>
      <c r="G138" s="457"/>
      <c r="H138" s="457"/>
    </row>
  </sheetData>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1"/>
  <sheetViews>
    <sheetView showGridLines="0" workbookViewId="0">
      <pane xSplit="1" ySplit="6" topLeftCell="B7" activePane="bottomRight" state="frozen"/>
      <selection pane="topRight" activeCell="B1" sqref="B1"/>
      <selection pane="bottomLeft" activeCell="A7" sqref="A7"/>
      <selection pane="bottomRight"/>
    </sheetView>
  </sheetViews>
  <sheetFormatPr defaultRowHeight="15" x14ac:dyDescent="0.25"/>
  <cols>
    <col min="1" max="1" width="7" customWidth="1"/>
    <col min="14" max="14" width="5" customWidth="1"/>
    <col min="26" max="26" width="9.140625" style="335"/>
  </cols>
  <sheetData>
    <row r="1" spans="1:26" ht="15.75" x14ac:dyDescent="0.25">
      <c r="A1" s="411" t="s">
        <v>167</v>
      </c>
      <c r="B1" s="2"/>
      <c r="C1" s="2"/>
      <c r="D1" s="2"/>
      <c r="E1" s="2"/>
      <c r="F1" s="2"/>
      <c r="G1" s="2"/>
      <c r="H1" s="326"/>
      <c r="I1" s="2"/>
      <c r="J1" s="2"/>
      <c r="K1" s="69"/>
      <c r="L1" s="2"/>
      <c r="M1" s="2"/>
      <c r="N1" s="3"/>
      <c r="O1" s="2"/>
      <c r="P1" s="2"/>
      <c r="Q1" s="2"/>
      <c r="R1" s="2"/>
      <c r="S1" s="2"/>
      <c r="T1" s="2"/>
      <c r="U1" s="2"/>
      <c r="V1" s="69"/>
      <c r="W1" s="69"/>
      <c r="X1" s="69"/>
      <c r="Y1" s="2"/>
      <c r="Z1" s="2"/>
    </row>
    <row r="2" spans="1:26" x14ac:dyDescent="0.25">
      <c r="A2" s="464" t="s">
        <v>276</v>
      </c>
      <c r="B2" s="2"/>
      <c r="C2" s="2"/>
      <c r="D2" s="2"/>
      <c r="E2" s="2"/>
      <c r="F2" s="2"/>
      <c r="G2" s="2"/>
      <c r="H2" s="326"/>
      <c r="I2" s="2"/>
      <c r="J2" s="2"/>
      <c r="K2" s="69"/>
      <c r="L2" s="2"/>
      <c r="M2" s="2"/>
      <c r="N2" s="3"/>
      <c r="O2" s="2"/>
      <c r="P2" s="2"/>
      <c r="Q2" s="2"/>
      <c r="R2" s="2"/>
      <c r="S2" s="2"/>
      <c r="T2" s="2"/>
      <c r="U2" s="2"/>
      <c r="V2" s="69"/>
      <c r="W2" s="69"/>
      <c r="X2" s="69"/>
      <c r="Y2" s="2"/>
      <c r="Z2" s="2"/>
    </row>
    <row r="3" spans="1:26" x14ac:dyDescent="0.25">
      <c r="A3" s="70"/>
      <c r="B3" s="2"/>
      <c r="C3" s="2"/>
      <c r="D3" s="2"/>
      <c r="E3" s="2"/>
      <c r="F3" s="2"/>
      <c r="G3" s="2"/>
      <c r="H3" s="2"/>
      <c r="I3" s="2"/>
      <c r="J3" s="2"/>
      <c r="K3" s="69"/>
      <c r="L3" s="2"/>
      <c r="M3" s="2"/>
      <c r="N3" s="3"/>
      <c r="O3" s="2"/>
      <c r="P3" s="2"/>
      <c r="Q3" s="2"/>
      <c r="R3" s="2"/>
      <c r="S3" s="2"/>
      <c r="T3" s="2"/>
      <c r="U3" s="2"/>
      <c r="V3" s="69"/>
      <c r="W3" s="69"/>
      <c r="X3" s="69"/>
      <c r="Y3" s="2"/>
      <c r="Z3" s="2"/>
    </row>
    <row r="4" spans="1:26" ht="15.75" thickBot="1" x14ac:dyDescent="0.3">
      <c r="A4" s="70"/>
      <c r="B4" s="2"/>
      <c r="C4" s="2"/>
      <c r="D4" s="2"/>
      <c r="E4" s="2"/>
      <c r="F4" s="2"/>
      <c r="G4" s="2"/>
      <c r="H4" s="2"/>
      <c r="I4" s="2"/>
      <c r="J4" s="2"/>
      <c r="K4" s="69"/>
      <c r="L4" s="2"/>
      <c r="M4" s="2"/>
      <c r="N4" s="3"/>
      <c r="O4" s="2"/>
      <c r="P4" s="2"/>
      <c r="Q4" s="2"/>
      <c r="R4" s="2"/>
      <c r="S4" s="2"/>
      <c r="T4" s="2"/>
      <c r="U4" s="2"/>
      <c r="V4" s="69"/>
      <c r="W4" s="69"/>
      <c r="X4" s="69"/>
      <c r="Y4" s="2"/>
      <c r="Z4" s="2"/>
    </row>
    <row r="5" spans="1:26" x14ac:dyDescent="0.25">
      <c r="A5" s="105"/>
      <c r="B5" s="71" t="s">
        <v>20</v>
      </c>
      <c r="C5" s="71"/>
      <c r="D5" s="71"/>
      <c r="E5" s="71"/>
      <c r="F5" s="71"/>
      <c r="G5" s="71"/>
      <c r="H5" s="72"/>
      <c r="I5" s="351" t="s">
        <v>21</v>
      </c>
      <c r="J5" s="352"/>
      <c r="K5" s="352"/>
      <c r="L5" s="353"/>
      <c r="M5" s="354"/>
      <c r="N5" s="3"/>
      <c r="O5" s="90" t="s">
        <v>269</v>
      </c>
      <c r="P5" s="49"/>
      <c r="Q5" s="49"/>
      <c r="R5" s="50"/>
      <c r="S5" s="50"/>
      <c r="T5" s="50"/>
      <c r="U5" s="48"/>
      <c r="V5" s="311"/>
      <c r="W5" s="312"/>
      <c r="X5" s="312"/>
      <c r="Y5" s="48"/>
      <c r="Z5" s="48"/>
    </row>
    <row r="6" spans="1:26" ht="24.95" customHeight="1" x14ac:dyDescent="0.25">
      <c r="A6" s="9" t="s">
        <v>198</v>
      </c>
      <c r="B6" s="73" t="s">
        <v>23</v>
      </c>
      <c r="C6" s="74" t="s">
        <v>35</v>
      </c>
      <c r="D6" s="74" t="s">
        <v>27</v>
      </c>
      <c r="E6" s="74" t="s">
        <v>180</v>
      </c>
      <c r="F6" s="74" t="s">
        <v>29</v>
      </c>
      <c r="G6" s="74" t="s">
        <v>25</v>
      </c>
      <c r="H6" s="152" t="s">
        <v>181</v>
      </c>
      <c r="I6" s="338" t="s">
        <v>35</v>
      </c>
      <c r="J6" s="338" t="s">
        <v>27</v>
      </c>
      <c r="K6" s="339" t="s">
        <v>25</v>
      </c>
      <c r="L6" s="340" t="s">
        <v>37</v>
      </c>
      <c r="M6" s="341" t="s">
        <v>182</v>
      </c>
      <c r="N6" s="3"/>
      <c r="O6" s="122" t="s">
        <v>23</v>
      </c>
      <c r="P6" s="74" t="s">
        <v>35</v>
      </c>
      <c r="Q6" s="74" t="s">
        <v>27</v>
      </c>
      <c r="R6" s="74" t="s">
        <v>180</v>
      </c>
      <c r="S6" s="74" t="s">
        <v>29</v>
      </c>
      <c r="T6" s="74" t="s">
        <v>25</v>
      </c>
      <c r="U6" s="152" t="s">
        <v>181</v>
      </c>
      <c r="V6" s="338" t="s">
        <v>35</v>
      </c>
      <c r="W6" s="338" t="s">
        <v>27</v>
      </c>
      <c r="X6" s="339" t="s">
        <v>25</v>
      </c>
      <c r="Y6" s="340" t="s">
        <v>37</v>
      </c>
      <c r="Z6" s="341" t="s">
        <v>182</v>
      </c>
    </row>
    <row r="7" spans="1:26" s="3" customFormat="1" x14ac:dyDescent="0.25">
      <c r="A7" s="27">
        <f>'T1'!A7</f>
        <v>1929</v>
      </c>
      <c r="B7" s="104">
        <v>458.84990658999999</v>
      </c>
      <c r="C7" s="16">
        <v>0</v>
      </c>
      <c r="D7" s="16">
        <v>0</v>
      </c>
      <c r="E7" s="89">
        <v>17.27996036</v>
      </c>
      <c r="F7" s="16">
        <v>3.2863797300000002</v>
      </c>
      <c r="G7" s="16">
        <v>4.4043691900000006</v>
      </c>
      <c r="H7" s="153">
        <f t="shared" ref="H7:H27" si="0">SUM(B7:G7)</f>
        <v>483.82061587000004</v>
      </c>
      <c r="I7" s="355">
        <v>0</v>
      </c>
      <c r="J7" s="355">
        <v>0</v>
      </c>
      <c r="K7" s="356">
        <f t="shared" ref="K7:K27" si="1">L7-I7-J7</f>
        <v>0</v>
      </c>
      <c r="L7" s="357">
        <v>0</v>
      </c>
      <c r="M7" s="358">
        <f t="shared" ref="M7:M27" si="2">H7+L7</f>
        <v>483.82061587000004</v>
      </c>
      <c r="O7" s="92">
        <f t="shared" ref="O7:O27" si="3">B7/$M7</f>
        <v>0.94838849676734416</v>
      </c>
      <c r="P7" s="58">
        <f t="shared" ref="P7:P27" si="4">C7/$M7</f>
        <v>0</v>
      </c>
      <c r="Q7" s="58">
        <f t="shared" ref="Q7:Q27" si="5">D7/$M7</f>
        <v>0</v>
      </c>
      <c r="R7" s="58">
        <f t="shared" ref="R7:R27" si="6">E7/$M7</f>
        <v>3.571563466539638E-2</v>
      </c>
      <c r="S7" s="58">
        <f t="shared" ref="S7:S27" si="7">F7/$M7</f>
        <v>6.7925582792508219E-3</v>
      </c>
      <c r="T7" s="58">
        <f t="shared" ref="T7:T27" si="8">G7/$M7</f>
        <v>9.1033102880085422E-3</v>
      </c>
      <c r="U7" s="161">
        <f t="shared" ref="U7:U27" si="9">H7/$M7</f>
        <v>1</v>
      </c>
      <c r="V7" s="400">
        <f t="shared" ref="V7:V27" si="10">I7/$M7</f>
        <v>0</v>
      </c>
      <c r="W7" s="64">
        <f t="shared" ref="W7:W27" si="11">J7/$M7</f>
        <v>0</v>
      </c>
      <c r="X7" s="64">
        <f t="shared" ref="X7:X27" si="12">K7/$M7</f>
        <v>0</v>
      </c>
      <c r="Y7" s="401">
        <f t="shared" ref="Y7:Y27" si="13">L7/$M7</f>
        <v>0</v>
      </c>
      <c r="Z7" s="162">
        <f t="shared" ref="Z7:Z27" si="14">M7/$M7</f>
        <v>1</v>
      </c>
    </row>
    <row r="8" spans="1:26" s="3" customFormat="1" x14ac:dyDescent="0.25">
      <c r="A8" s="14">
        <f>'T1'!A8</f>
        <v>1930</v>
      </c>
      <c r="B8" s="75">
        <v>501.42097581999997</v>
      </c>
      <c r="C8" s="76">
        <v>0</v>
      </c>
      <c r="D8" s="76">
        <v>0</v>
      </c>
      <c r="E8" s="76">
        <v>21.341609439999999</v>
      </c>
      <c r="F8" s="76">
        <v>2.1980655699999998</v>
      </c>
      <c r="G8" s="76">
        <v>4.8285351899999993</v>
      </c>
      <c r="H8" s="154">
        <f t="shared" si="0"/>
        <v>529.78918601999999</v>
      </c>
      <c r="I8" s="78">
        <v>0</v>
      </c>
      <c r="J8" s="78">
        <v>0</v>
      </c>
      <c r="K8" s="77">
        <f t="shared" si="1"/>
        <v>0</v>
      </c>
      <c r="L8" s="359">
        <v>0</v>
      </c>
      <c r="M8" s="155">
        <f t="shared" si="2"/>
        <v>529.78918601999999</v>
      </c>
      <c r="O8" s="92">
        <f t="shared" si="3"/>
        <v>0.946453776429236</v>
      </c>
      <c r="P8" s="58">
        <f t="shared" si="4"/>
        <v>0</v>
      </c>
      <c r="Q8" s="58">
        <f t="shared" si="5"/>
        <v>0</v>
      </c>
      <c r="R8" s="58">
        <f t="shared" si="6"/>
        <v>4.0283210762241443E-2</v>
      </c>
      <c r="S8" s="58">
        <f t="shared" si="7"/>
        <v>4.1489438214335709E-3</v>
      </c>
      <c r="T8" s="58">
        <f t="shared" si="8"/>
        <v>9.1140689870889847E-3</v>
      </c>
      <c r="U8" s="161">
        <f t="shared" si="9"/>
        <v>1</v>
      </c>
      <c r="V8" s="400">
        <f t="shared" si="10"/>
        <v>0</v>
      </c>
      <c r="W8" s="64">
        <f t="shared" si="11"/>
        <v>0</v>
      </c>
      <c r="X8" s="64">
        <f t="shared" si="12"/>
        <v>0</v>
      </c>
      <c r="Y8" s="162">
        <f t="shared" si="13"/>
        <v>0</v>
      </c>
      <c r="Z8" s="162">
        <f t="shared" si="14"/>
        <v>1</v>
      </c>
    </row>
    <row r="9" spans="1:26" s="3" customFormat="1" x14ac:dyDescent="0.25">
      <c r="A9" s="14">
        <f>'T1'!A9</f>
        <v>1931</v>
      </c>
      <c r="B9" s="75">
        <v>495.87941351000001</v>
      </c>
      <c r="C9" s="76">
        <v>0</v>
      </c>
      <c r="D9" s="76">
        <v>0</v>
      </c>
      <c r="E9" s="76">
        <v>13.348396280000001</v>
      </c>
      <c r="F9" s="76">
        <v>1.9317245999999999</v>
      </c>
      <c r="G9" s="76">
        <v>5.66740507</v>
      </c>
      <c r="H9" s="154">
        <f t="shared" si="0"/>
        <v>516.82693945999995</v>
      </c>
      <c r="I9" s="78">
        <v>0</v>
      </c>
      <c r="J9" s="78">
        <v>0</v>
      </c>
      <c r="K9" s="77">
        <f t="shared" si="1"/>
        <v>0</v>
      </c>
      <c r="L9" s="359">
        <v>0</v>
      </c>
      <c r="M9" s="155">
        <f t="shared" si="2"/>
        <v>516.82693945999995</v>
      </c>
      <c r="O9" s="92">
        <f t="shared" si="3"/>
        <v>0.95946897433038858</v>
      </c>
      <c r="P9" s="58">
        <f t="shared" si="4"/>
        <v>0</v>
      </c>
      <c r="Q9" s="58">
        <f t="shared" si="5"/>
        <v>0</v>
      </c>
      <c r="R9" s="58">
        <f t="shared" si="6"/>
        <v>2.5827593843979771E-2</v>
      </c>
      <c r="S9" s="58">
        <f t="shared" si="7"/>
        <v>3.7376623633790023E-3</v>
      </c>
      <c r="T9" s="58">
        <f t="shared" si="8"/>
        <v>1.0965769462252715E-2</v>
      </c>
      <c r="U9" s="161">
        <f t="shared" si="9"/>
        <v>1</v>
      </c>
      <c r="V9" s="400">
        <f t="shared" si="10"/>
        <v>0</v>
      </c>
      <c r="W9" s="64">
        <f t="shared" si="11"/>
        <v>0</v>
      </c>
      <c r="X9" s="64">
        <f t="shared" si="12"/>
        <v>0</v>
      </c>
      <c r="Y9" s="162">
        <f t="shared" si="13"/>
        <v>0</v>
      </c>
      <c r="Z9" s="162">
        <f t="shared" si="14"/>
        <v>1</v>
      </c>
    </row>
    <row r="10" spans="1:26" s="3" customFormat="1" x14ac:dyDescent="0.25">
      <c r="A10" s="14">
        <f>'T1'!A10</f>
        <v>1932</v>
      </c>
      <c r="B10" s="75">
        <v>466.10551609320004</v>
      </c>
      <c r="C10" s="76">
        <v>0</v>
      </c>
      <c r="D10" s="76">
        <v>0</v>
      </c>
      <c r="E10" s="76">
        <v>16.975539149999999</v>
      </c>
      <c r="F10" s="76">
        <v>1.108104</v>
      </c>
      <c r="G10" s="76">
        <v>5.9784750799999999</v>
      </c>
      <c r="H10" s="154">
        <f t="shared" si="0"/>
        <v>490.16763432320005</v>
      </c>
      <c r="I10" s="78">
        <v>0</v>
      </c>
      <c r="J10" s="78">
        <v>0</v>
      </c>
      <c r="K10" s="77">
        <f t="shared" si="1"/>
        <v>0</v>
      </c>
      <c r="L10" s="359">
        <v>0</v>
      </c>
      <c r="M10" s="155">
        <f t="shared" si="2"/>
        <v>490.16763432320005</v>
      </c>
      <c r="O10" s="92">
        <f t="shared" si="3"/>
        <v>0.9509104303403797</v>
      </c>
      <c r="P10" s="58">
        <f t="shared" si="4"/>
        <v>0</v>
      </c>
      <c r="Q10" s="58">
        <f t="shared" si="5"/>
        <v>0</v>
      </c>
      <c r="R10" s="58">
        <f t="shared" si="6"/>
        <v>3.4632109428112304E-2</v>
      </c>
      <c r="S10" s="58">
        <f t="shared" si="7"/>
        <v>2.2606633372071103E-3</v>
      </c>
      <c r="T10" s="58">
        <f t="shared" si="8"/>
        <v>1.2196796894300848E-2</v>
      </c>
      <c r="U10" s="161">
        <f t="shared" si="9"/>
        <v>1</v>
      </c>
      <c r="V10" s="400">
        <f t="shared" si="10"/>
        <v>0</v>
      </c>
      <c r="W10" s="64">
        <f t="shared" si="11"/>
        <v>0</v>
      </c>
      <c r="X10" s="64">
        <f t="shared" si="12"/>
        <v>0</v>
      </c>
      <c r="Y10" s="162">
        <f t="shared" si="13"/>
        <v>0</v>
      </c>
      <c r="Z10" s="162">
        <f t="shared" si="14"/>
        <v>1</v>
      </c>
    </row>
    <row r="11" spans="1:26" s="3" customFormat="1" x14ac:dyDescent="0.25">
      <c r="A11" s="14">
        <f>'T1'!A11</f>
        <v>1933</v>
      </c>
      <c r="B11" s="75">
        <v>442.34956121240003</v>
      </c>
      <c r="C11" s="76">
        <v>0</v>
      </c>
      <c r="D11" s="76">
        <v>0</v>
      </c>
      <c r="E11" s="76">
        <v>9.0766430299999996</v>
      </c>
      <c r="F11" s="76">
        <v>0.58373202999999996</v>
      </c>
      <c r="G11" s="76">
        <v>8.9522171199999985</v>
      </c>
      <c r="H11" s="154">
        <f t="shared" si="0"/>
        <v>460.96215339240007</v>
      </c>
      <c r="I11" s="78">
        <v>0</v>
      </c>
      <c r="J11" s="78">
        <v>0</v>
      </c>
      <c r="K11" s="77">
        <f t="shared" si="1"/>
        <v>0</v>
      </c>
      <c r="L11" s="359">
        <v>0</v>
      </c>
      <c r="M11" s="155">
        <f t="shared" si="2"/>
        <v>460.96215339240007</v>
      </c>
      <c r="O11" s="92">
        <f t="shared" si="3"/>
        <v>0.95962229861383908</v>
      </c>
      <c r="P11" s="58">
        <f t="shared" si="4"/>
        <v>0</v>
      </c>
      <c r="Q11" s="58">
        <f t="shared" si="5"/>
        <v>0</v>
      </c>
      <c r="R11" s="58">
        <f t="shared" si="6"/>
        <v>1.9690646972211161E-2</v>
      </c>
      <c r="S11" s="58">
        <f t="shared" si="7"/>
        <v>1.2663339619187574E-3</v>
      </c>
      <c r="T11" s="58">
        <f t="shared" si="8"/>
        <v>1.9420720452030922E-2</v>
      </c>
      <c r="U11" s="161">
        <f t="shared" si="9"/>
        <v>1</v>
      </c>
      <c r="V11" s="400">
        <f t="shared" si="10"/>
        <v>0</v>
      </c>
      <c r="W11" s="64">
        <f t="shared" si="11"/>
        <v>0</v>
      </c>
      <c r="X11" s="64">
        <f t="shared" si="12"/>
        <v>0</v>
      </c>
      <c r="Y11" s="162">
        <f t="shared" si="13"/>
        <v>0</v>
      </c>
      <c r="Z11" s="162">
        <f t="shared" si="14"/>
        <v>1</v>
      </c>
    </row>
    <row r="12" spans="1:26" s="3" customFormat="1" x14ac:dyDescent="0.25">
      <c r="A12" s="14">
        <f>'T1'!A12</f>
        <v>1934</v>
      </c>
      <c r="B12" s="75">
        <v>498.86119815999996</v>
      </c>
      <c r="C12" s="76">
        <v>0</v>
      </c>
      <c r="D12" s="76">
        <v>0</v>
      </c>
      <c r="E12" s="76">
        <v>10.224256720000001</v>
      </c>
      <c r="F12" s="76">
        <v>0.48128711999999996</v>
      </c>
      <c r="G12" s="76">
        <v>13.228903039999999</v>
      </c>
      <c r="H12" s="154">
        <f t="shared" si="0"/>
        <v>522.79564503999995</v>
      </c>
      <c r="I12" s="78">
        <v>0</v>
      </c>
      <c r="J12" s="78">
        <v>0</v>
      </c>
      <c r="K12" s="77">
        <f t="shared" si="1"/>
        <v>0</v>
      </c>
      <c r="L12" s="359">
        <v>0</v>
      </c>
      <c r="M12" s="155">
        <f t="shared" si="2"/>
        <v>522.79564503999995</v>
      </c>
      <c r="O12" s="92">
        <f t="shared" si="3"/>
        <v>0.95421835069385719</v>
      </c>
      <c r="P12" s="58">
        <f t="shared" si="4"/>
        <v>0</v>
      </c>
      <c r="Q12" s="58">
        <f t="shared" si="5"/>
        <v>0</v>
      </c>
      <c r="R12" s="58">
        <f t="shared" si="6"/>
        <v>1.955688961260901E-2</v>
      </c>
      <c r="S12" s="58">
        <f t="shared" si="7"/>
        <v>9.2060277197446023E-4</v>
      </c>
      <c r="T12" s="58">
        <f t="shared" si="8"/>
        <v>2.5304156921559347E-2</v>
      </c>
      <c r="U12" s="161">
        <f t="shared" si="9"/>
        <v>1</v>
      </c>
      <c r="V12" s="400">
        <f t="shared" si="10"/>
        <v>0</v>
      </c>
      <c r="W12" s="64">
        <f t="shared" si="11"/>
        <v>0</v>
      </c>
      <c r="X12" s="64">
        <f t="shared" si="12"/>
        <v>0</v>
      </c>
      <c r="Y12" s="162">
        <f t="shared" si="13"/>
        <v>0</v>
      </c>
      <c r="Z12" s="162">
        <f t="shared" si="14"/>
        <v>1</v>
      </c>
    </row>
    <row r="13" spans="1:26" s="3" customFormat="1" x14ac:dyDescent="0.25">
      <c r="A13" s="14">
        <f>'T1'!A13</f>
        <v>1935</v>
      </c>
      <c r="B13" s="75">
        <v>496.44059337000004</v>
      </c>
      <c r="C13" s="76">
        <v>28.356529380000001</v>
      </c>
      <c r="D13" s="76">
        <v>0</v>
      </c>
      <c r="E13" s="76">
        <v>14.371149520000001</v>
      </c>
      <c r="F13" s="76">
        <v>0.53525259000000003</v>
      </c>
      <c r="G13" s="76">
        <v>12.758264590000001</v>
      </c>
      <c r="H13" s="154">
        <f t="shared" si="0"/>
        <v>552.46178945000008</v>
      </c>
      <c r="I13" s="78">
        <v>0</v>
      </c>
      <c r="J13" s="78">
        <v>0</v>
      </c>
      <c r="K13" s="77">
        <f t="shared" si="1"/>
        <v>0</v>
      </c>
      <c r="L13" s="359">
        <v>0</v>
      </c>
      <c r="M13" s="155">
        <f t="shared" si="2"/>
        <v>552.46178945000008</v>
      </c>
      <c r="O13" s="92">
        <f t="shared" si="3"/>
        <v>0.89859715703456777</v>
      </c>
      <c r="P13" s="58">
        <f t="shared" si="4"/>
        <v>5.1327584860176786E-2</v>
      </c>
      <c r="Q13" s="58">
        <f t="shared" si="5"/>
        <v>0</v>
      </c>
      <c r="R13" s="58">
        <f t="shared" si="6"/>
        <v>2.6012929390659054E-2</v>
      </c>
      <c r="S13" s="58">
        <f t="shared" si="7"/>
        <v>9.6884997337619934E-4</v>
      </c>
      <c r="T13" s="58">
        <f t="shared" si="8"/>
        <v>2.3093478741220117E-2</v>
      </c>
      <c r="U13" s="161">
        <f t="shared" si="9"/>
        <v>1</v>
      </c>
      <c r="V13" s="400">
        <f t="shared" si="10"/>
        <v>0</v>
      </c>
      <c r="W13" s="64">
        <f t="shared" si="11"/>
        <v>0</v>
      </c>
      <c r="X13" s="64">
        <f t="shared" si="12"/>
        <v>0</v>
      </c>
      <c r="Y13" s="162">
        <f t="shared" si="13"/>
        <v>0</v>
      </c>
      <c r="Z13" s="162">
        <f t="shared" si="14"/>
        <v>1</v>
      </c>
    </row>
    <row r="14" spans="1:26" s="3" customFormat="1" x14ac:dyDescent="0.25">
      <c r="A14" s="14">
        <f>'T1'!A14</f>
        <v>1936</v>
      </c>
      <c r="B14" s="75">
        <v>479.12817734999999</v>
      </c>
      <c r="C14" s="76">
        <v>46.034203500000004</v>
      </c>
      <c r="D14" s="76">
        <v>0</v>
      </c>
      <c r="E14" s="76">
        <v>15.042529179999999</v>
      </c>
      <c r="F14" s="76">
        <v>1.12465328</v>
      </c>
      <c r="G14" s="76">
        <v>13.221025640000001</v>
      </c>
      <c r="H14" s="154">
        <f t="shared" si="0"/>
        <v>554.55058894999991</v>
      </c>
      <c r="I14" s="78">
        <v>0</v>
      </c>
      <c r="J14" s="78">
        <v>0</v>
      </c>
      <c r="K14" s="77">
        <f t="shared" si="1"/>
        <v>0</v>
      </c>
      <c r="L14" s="359">
        <v>0</v>
      </c>
      <c r="M14" s="155">
        <f t="shared" si="2"/>
        <v>554.55058894999991</v>
      </c>
      <c r="O14" s="92">
        <f t="shared" si="3"/>
        <v>0.86399363177522426</v>
      </c>
      <c r="P14" s="58">
        <f t="shared" si="4"/>
        <v>8.3011729528882708E-2</v>
      </c>
      <c r="Q14" s="58">
        <f t="shared" si="5"/>
        <v>0</v>
      </c>
      <c r="R14" s="58">
        <f t="shared" si="6"/>
        <v>2.7125621142125019E-2</v>
      </c>
      <c r="S14" s="58">
        <f t="shared" si="7"/>
        <v>2.0280445146211943E-3</v>
      </c>
      <c r="T14" s="58">
        <f t="shared" si="8"/>
        <v>2.3840973039146934E-2</v>
      </c>
      <c r="U14" s="161">
        <f t="shared" si="9"/>
        <v>1</v>
      </c>
      <c r="V14" s="400">
        <f t="shared" si="10"/>
        <v>0</v>
      </c>
      <c r="W14" s="64">
        <f t="shared" si="11"/>
        <v>0</v>
      </c>
      <c r="X14" s="64">
        <f t="shared" si="12"/>
        <v>0</v>
      </c>
      <c r="Y14" s="162">
        <f t="shared" si="13"/>
        <v>0</v>
      </c>
      <c r="Z14" s="162">
        <f t="shared" si="14"/>
        <v>1</v>
      </c>
    </row>
    <row r="15" spans="1:26" s="3" customFormat="1" x14ac:dyDescent="0.25">
      <c r="A15" s="14">
        <f>'T1'!A15</f>
        <v>1937</v>
      </c>
      <c r="B15" s="75">
        <v>497.16041313999995</v>
      </c>
      <c r="C15" s="76">
        <v>48.280901479999997</v>
      </c>
      <c r="D15" s="76">
        <v>0</v>
      </c>
      <c r="E15" s="76">
        <v>18.895044249999998</v>
      </c>
      <c r="F15" s="76">
        <v>1.0041165700000001</v>
      </c>
      <c r="G15" s="76">
        <v>8.4784430999999998</v>
      </c>
      <c r="H15" s="154">
        <f t="shared" si="0"/>
        <v>573.81891853999991</v>
      </c>
      <c r="I15" s="78">
        <v>0</v>
      </c>
      <c r="J15" s="78">
        <v>0</v>
      </c>
      <c r="K15" s="77">
        <f t="shared" si="1"/>
        <v>0</v>
      </c>
      <c r="L15" s="359">
        <v>0</v>
      </c>
      <c r="M15" s="155">
        <f t="shared" si="2"/>
        <v>573.81891853999991</v>
      </c>
      <c r="O15" s="92">
        <f t="shared" si="3"/>
        <v>0.86640645171642905</v>
      </c>
      <c r="P15" s="58">
        <f t="shared" si="4"/>
        <v>8.4139612550321347E-2</v>
      </c>
      <c r="Q15" s="58">
        <f t="shared" si="5"/>
        <v>0</v>
      </c>
      <c r="R15" s="58">
        <f t="shared" si="6"/>
        <v>3.2928583634146698E-2</v>
      </c>
      <c r="S15" s="58">
        <f t="shared" si="7"/>
        <v>1.7498840445254592E-3</v>
      </c>
      <c r="T15" s="58">
        <f t="shared" si="8"/>
        <v>1.4775468054577539E-2</v>
      </c>
      <c r="U15" s="161">
        <f t="shared" si="9"/>
        <v>1</v>
      </c>
      <c r="V15" s="400">
        <f t="shared" si="10"/>
        <v>0</v>
      </c>
      <c r="W15" s="64">
        <f t="shared" si="11"/>
        <v>0</v>
      </c>
      <c r="X15" s="64">
        <f t="shared" si="12"/>
        <v>0</v>
      </c>
      <c r="Y15" s="162">
        <f t="shared" si="13"/>
        <v>0</v>
      </c>
      <c r="Z15" s="162">
        <f t="shared" si="14"/>
        <v>1</v>
      </c>
    </row>
    <row r="16" spans="1:26" s="3" customFormat="1" x14ac:dyDescent="0.25">
      <c r="A16" s="14">
        <f>'T1'!A16</f>
        <v>1938</v>
      </c>
      <c r="B16" s="75">
        <v>485.48417712000003</v>
      </c>
      <c r="C16" s="76">
        <v>47.423434470000004</v>
      </c>
      <c r="D16" s="76">
        <v>0</v>
      </c>
      <c r="E16" s="76">
        <v>20.713891040000004</v>
      </c>
      <c r="F16" s="76">
        <v>0.88136273999999992</v>
      </c>
      <c r="G16" s="76">
        <v>13.291072398999999</v>
      </c>
      <c r="H16" s="154">
        <f t="shared" si="0"/>
        <v>567.79393776899997</v>
      </c>
      <c r="I16" s="78">
        <v>0</v>
      </c>
      <c r="J16" s="78">
        <v>0</v>
      </c>
      <c r="K16" s="77">
        <f t="shared" si="1"/>
        <v>0</v>
      </c>
      <c r="L16" s="359">
        <v>0</v>
      </c>
      <c r="M16" s="155">
        <f t="shared" si="2"/>
        <v>567.79393776899997</v>
      </c>
      <c r="O16" s="92">
        <f t="shared" si="3"/>
        <v>0.85503585865602061</v>
      </c>
      <c r="P16" s="58">
        <f t="shared" si="4"/>
        <v>8.3522262770782965E-2</v>
      </c>
      <c r="Q16" s="58">
        <f t="shared" si="5"/>
        <v>0</v>
      </c>
      <c r="R16" s="58">
        <f t="shared" si="6"/>
        <v>3.6481352938338693E-2</v>
      </c>
      <c r="S16" s="58">
        <f t="shared" si="7"/>
        <v>1.5522581017033887E-3</v>
      </c>
      <c r="T16" s="58">
        <f t="shared" si="8"/>
        <v>2.3408267533154448E-2</v>
      </c>
      <c r="U16" s="161">
        <f t="shared" si="9"/>
        <v>1</v>
      </c>
      <c r="V16" s="400">
        <f t="shared" si="10"/>
        <v>0</v>
      </c>
      <c r="W16" s="64">
        <f t="shared" si="11"/>
        <v>0</v>
      </c>
      <c r="X16" s="64">
        <f t="shared" si="12"/>
        <v>0</v>
      </c>
      <c r="Y16" s="162">
        <f t="shared" si="13"/>
        <v>0</v>
      </c>
      <c r="Z16" s="162">
        <f t="shared" si="14"/>
        <v>1</v>
      </c>
    </row>
    <row r="17" spans="1:26" s="3" customFormat="1" x14ac:dyDescent="0.25">
      <c r="A17" s="14" t="str">
        <f>'T1'!A17</f>
        <v>1939h</v>
      </c>
      <c r="B17" s="75">
        <v>251.35910440999999</v>
      </c>
      <c r="C17" s="76">
        <v>27.974577929999999</v>
      </c>
      <c r="D17" s="76">
        <v>0</v>
      </c>
      <c r="E17" s="76">
        <v>16.7271286</v>
      </c>
      <c r="F17" s="76">
        <v>0.35482125000000003</v>
      </c>
      <c r="G17" s="76">
        <v>8.8555142500000006</v>
      </c>
      <c r="H17" s="154">
        <f t="shared" si="0"/>
        <v>305.27114644</v>
      </c>
      <c r="I17" s="78">
        <v>0</v>
      </c>
      <c r="J17" s="78">
        <v>0</v>
      </c>
      <c r="K17" s="77">
        <f t="shared" si="1"/>
        <v>0</v>
      </c>
      <c r="L17" s="359">
        <v>0</v>
      </c>
      <c r="M17" s="155">
        <f t="shared" si="2"/>
        <v>305.27114644</v>
      </c>
      <c r="O17" s="92">
        <f t="shared" si="3"/>
        <v>0.82339620806384906</v>
      </c>
      <c r="P17" s="58">
        <f t="shared" si="4"/>
        <v>9.1638460615203629E-2</v>
      </c>
      <c r="Q17" s="58">
        <f t="shared" si="5"/>
        <v>0</v>
      </c>
      <c r="R17" s="58">
        <f t="shared" si="6"/>
        <v>5.4794332170163551E-2</v>
      </c>
      <c r="S17" s="58">
        <f t="shared" si="7"/>
        <v>1.1623150570823403E-3</v>
      </c>
      <c r="T17" s="58">
        <f t="shared" si="8"/>
        <v>2.9008684093701342E-2</v>
      </c>
      <c r="U17" s="161">
        <f t="shared" si="9"/>
        <v>1</v>
      </c>
      <c r="V17" s="400">
        <f t="shared" si="10"/>
        <v>0</v>
      </c>
      <c r="W17" s="64">
        <f t="shared" si="11"/>
        <v>0</v>
      </c>
      <c r="X17" s="64">
        <f t="shared" si="12"/>
        <v>0</v>
      </c>
      <c r="Y17" s="162">
        <f t="shared" si="13"/>
        <v>0</v>
      </c>
      <c r="Z17" s="162">
        <f t="shared" si="14"/>
        <v>1</v>
      </c>
    </row>
    <row r="18" spans="1:26" s="3" customFormat="1" x14ac:dyDescent="0.25">
      <c r="A18" s="14">
        <f>'T1'!A18</f>
        <v>1940</v>
      </c>
      <c r="B18" s="75">
        <v>487.99675464000001</v>
      </c>
      <c r="C18" s="76">
        <v>53.824361490000001</v>
      </c>
      <c r="D18" s="76">
        <v>0</v>
      </c>
      <c r="E18" s="76">
        <v>17.508597210000001</v>
      </c>
      <c r="F18" s="76">
        <v>0.89768205999999995</v>
      </c>
      <c r="G18" s="76">
        <v>15.97217055</v>
      </c>
      <c r="H18" s="154">
        <f t="shared" si="0"/>
        <v>576.19956594999996</v>
      </c>
      <c r="I18" s="78">
        <v>0</v>
      </c>
      <c r="J18" s="78">
        <v>0</v>
      </c>
      <c r="K18" s="77">
        <f t="shared" si="1"/>
        <v>0</v>
      </c>
      <c r="L18" s="359">
        <v>0</v>
      </c>
      <c r="M18" s="155">
        <f t="shared" si="2"/>
        <v>576.19956594999996</v>
      </c>
      <c r="O18" s="92">
        <f t="shared" si="3"/>
        <v>0.84692315558312348</v>
      </c>
      <c r="P18" s="58">
        <f t="shared" si="4"/>
        <v>9.3412707455372571E-2</v>
      </c>
      <c r="Q18" s="58">
        <f t="shared" si="5"/>
        <v>0</v>
      </c>
      <c r="R18" s="58">
        <f t="shared" si="6"/>
        <v>3.0386342240874439E-2</v>
      </c>
      <c r="S18" s="58">
        <f t="shared" si="7"/>
        <v>1.5579360226000184E-3</v>
      </c>
      <c r="T18" s="58">
        <f t="shared" si="8"/>
        <v>2.7719858698029624E-2</v>
      </c>
      <c r="U18" s="161">
        <f t="shared" si="9"/>
        <v>1</v>
      </c>
      <c r="V18" s="400">
        <f t="shared" si="10"/>
        <v>0</v>
      </c>
      <c r="W18" s="64">
        <f t="shared" si="11"/>
        <v>0</v>
      </c>
      <c r="X18" s="64">
        <f t="shared" si="12"/>
        <v>0</v>
      </c>
      <c r="Y18" s="162">
        <f t="shared" si="13"/>
        <v>0</v>
      </c>
      <c r="Z18" s="162">
        <f t="shared" si="14"/>
        <v>1</v>
      </c>
    </row>
    <row r="19" spans="1:26" s="3" customFormat="1" x14ac:dyDescent="0.25">
      <c r="A19" s="14">
        <f>'T1'!A19</f>
        <v>1941</v>
      </c>
      <c r="B19" s="75">
        <v>489.24433121999999</v>
      </c>
      <c r="C19" s="76">
        <v>59.713194390000005</v>
      </c>
      <c r="D19" s="76">
        <v>0</v>
      </c>
      <c r="E19" s="76">
        <v>20.213828509999999</v>
      </c>
      <c r="F19" s="76">
        <v>0.92612351999999998</v>
      </c>
      <c r="G19" s="76">
        <v>8.7678060200000001</v>
      </c>
      <c r="H19" s="154">
        <f t="shared" si="0"/>
        <v>578.86528365999993</v>
      </c>
      <c r="I19" s="78">
        <v>0</v>
      </c>
      <c r="J19" s="78">
        <v>0</v>
      </c>
      <c r="K19" s="77">
        <f t="shared" si="1"/>
        <v>0</v>
      </c>
      <c r="L19" s="359">
        <v>0</v>
      </c>
      <c r="M19" s="155">
        <f t="shared" si="2"/>
        <v>578.86528365999993</v>
      </c>
      <c r="O19" s="92">
        <f t="shared" si="3"/>
        <v>0.84517822199778114</v>
      </c>
      <c r="P19" s="58">
        <f t="shared" si="4"/>
        <v>0.1031555978144872</v>
      </c>
      <c r="Q19" s="58">
        <f t="shared" si="5"/>
        <v>0</v>
      </c>
      <c r="R19" s="58">
        <f t="shared" si="6"/>
        <v>3.4919745717334666E-2</v>
      </c>
      <c r="S19" s="58">
        <f t="shared" si="7"/>
        <v>1.5998947356876982E-3</v>
      </c>
      <c r="T19" s="58">
        <f t="shared" si="8"/>
        <v>1.514653973470937E-2</v>
      </c>
      <c r="U19" s="161">
        <f t="shared" si="9"/>
        <v>1</v>
      </c>
      <c r="V19" s="400">
        <f t="shared" si="10"/>
        <v>0</v>
      </c>
      <c r="W19" s="64">
        <f t="shared" si="11"/>
        <v>0</v>
      </c>
      <c r="X19" s="64">
        <f t="shared" si="12"/>
        <v>0</v>
      </c>
      <c r="Y19" s="162">
        <f t="shared" si="13"/>
        <v>0</v>
      </c>
      <c r="Z19" s="162">
        <f t="shared" si="14"/>
        <v>1</v>
      </c>
    </row>
    <row r="20" spans="1:26" s="3" customFormat="1" x14ac:dyDescent="0.25">
      <c r="A20" s="14">
        <f>'T1'!A20</f>
        <v>1942</v>
      </c>
      <c r="B20" s="75">
        <v>471.39254745000005</v>
      </c>
      <c r="C20" s="76">
        <v>53.214032109999998</v>
      </c>
      <c r="D20" s="76">
        <v>0</v>
      </c>
      <c r="E20" s="76">
        <v>16.40134961</v>
      </c>
      <c r="F20" s="76">
        <v>0.74167413999999998</v>
      </c>
      <c r="G20" s="76">
        <v>8.3559878300000001</v>
      </c>
      <c r="H20" s="154">
        <f t="shared" si="0"/>
        <v>550.10559114</v>
      </c>
      <c r="I20" s="78">
        <v>0</v>
      </c>
      <c r="J20" s="78">
        <v>0</v>
      </c>
      <c r="K20" s="77">
        <f t="shared" si="1"/>
        <v>0</v>
      </c>
      <c r="L20" s="359">
        <v>0</v>
      </c>
      <c r="M20" s="155">
        <f t="shared" si="2"/>
        <v>550.10559114</v>
      </c>
      <c r="O20" s="92">
        <f t="shared" si="3"/>
        <v>0.85691284553774383</v>
      </c>
      <c r="P20" s="58">
        <f t="shared" si="4"/>
        <v>9.6734214243710911E-2</v>
      </c>
      <c r="Q20" s="58">
        <f t="shared" si="5"/>
        <v>0</v>
      </c>
      <c r="R20" s="58">
        <f t="shared" si="6"/>
        <v>2.9814911671795594E-2</v>
      </c>
      <c r="S20" s="58">
        <f t="shared" si="7"/>
        <v>1.3482395960801032E-3</v>
      </c>
      <c r="T20" s="58">
        <f t="shared" si="8"/>
        <v>1.5189788950669709E-2</v>
      </c>
      <c r="U20" s="161">
        <f t="shared" si="9"/>
        <v>1</v>
      </c>
      <c r="V20" s="400">
        <f t="shared" si="10"/>
        <v>0</v>
      </c>
      <c r="W20" s="64">
        <f t="shared" si="11"/>
        <v>0</v>
      </c>
      <c r="X20" s="64">
        <f t="shared" si="12"/>
        <v>0</v>
      </c>
      <c r="Y20" s="162">
        <f t="shared" si="13"/>
        <v>0</v>
      </c>
      <c r="Z20" s="162">
        <f t="shared" si="14"/>
        <v>1</v>
      </c>
    </row>
    <row r="21" spans="1:26" s="3" customFormat="1" x14ac:dyDescent="0.25">
      <c r="A21" s="14">
        <f>'T1'!A21</f>
        <v>1943</v>
      </c>
      <c r="B21" s="75">
        <v>466.79934307000002</v>
      </c>
      <c r="C21" s="76">
        <v>33.830194189999993</v>
      </c>
      <c r="D21" s="76">
        <v>0</v>
      </c>
      <c r="E21" s="76">
        <v>22.560529940000002</v>
      </c>
      <c r="F21" s="76">
        <v>0.39417437999999999</v>
      </c>
      <c r="G21" s="76">
        <v>6.670468800000001</v>
      </c>
      <c r="H21" s="154">
        <f t="shared" si="0"/>
        <v>530.25471038000001</v>
      </c>
      <c r="I21" s="78">
        <v>0</v>
      </c>
      <c r="J21" s="78">
        <v>0</v>
      </c>
      <c r="K21" s="77">
        <f t="shared" si="1"/>
        <v>0</v>
      </c>
      <c r="L21" s="359">
        <v>0</v>
      </c>
      <c r="M21" s="155">
        <f t="shared" si="2"/>
        <v>530.25471038000001</v>
      </c>
      <c r="O21" s="92">
        <f t="shared" si="3"/>
        <v>0.88033040335553925</v>
      </c>
      <c r="P21" s="58">
        <f t="shared" si="4"/>
        <v>6.379989376380274E-2</v>
      </c>
      <c r="Q21" s="58">
        <f t="shared" si="5"/>
        <v>0</v>
      </c>
      <c r="R21" s="58">
        <f t="shared" si="6"/>
        <v>4.2546590343030231E-2</v>
      </c>
      <c r="S21" s="58">
        <f t="shared" si="7"/>
        <v>7.433679933131007E-4</v>
      </c>
      <c r="T21" s="58">
        <f t="shared" si="8"/>
        <v>1.2579744544314746E-2</v>
      </c>
      <c r="U21" s="161">
        <f t="shared" si="9"/>
        <v>1</v>
      </c>
      <c r="V21" s="400">
        <f t="shared" si="10"/>
        <v>0</v>
      </c>
      <c r="W21" s="64">
        <f t="shared" si="11"/>
        <v>0</v>
      </c>
      <c r="X21" s="64">
        <f t="shared" si="12"/>
        <v>0</v>
      </c>
      <c r="Y21" s="162">
        <f t="shared" si="13"/>
        <v>0</v>
      </c>
      <c r="Z21" s="162">
        <f t="shared" si="14"/>
        <v>1</v>
      </c>
    </row>
    <row r="22" spans="1:26" s="3" customFormat="1" x14ac:dyDescent="0.25">
      <c r="A22" s="14">
        <f>'T1'!A22</f>
        <v>1944</v>
      </c>
      <c r="B22" s="75">
        <v>491.89894912999995</v>
      </c>
      <c r="C22" s="76">
        <v>37.679035329999998</v>
      </c>
      <c r="D22" s="76">
        <v>0</v>
      </c>
      <c r="E22" s="76">
        <v>25.60218879</v>
      </c>
      <c r="F22" s="76">
        <v>0.83018921999999995</v>
      </c>
      <c r="G22" s="76">
        <v>6.5400253700000004</v>
      </c>
      <c r="H22" s="154">
        <f t="shared" si="0"/>
        <v>562.55038783999987</v>
      </c>
      <c r="I22" s="78">
        <v>0</v>
      </c>
      <c r="J22" s="78">
        <v>0</v>
      </c>
      <c r="K22" s="77">
        <f t="shared" si="1"/>
        <v>0</v>
      </c>
      <c r="L22" s="359">
        <v>0</v>
      </c>
      <c r="M22" s="155">
        <f t="shared" si="2"/>
        <v>562.55038783999987</v>
      </c>
      <c r="O22" s="92">
        <f t="shared" si="3"/>
        <v>0.87440869255947518</v>
      </c>
      <c r="P22" s="58">
        <f t="shared" si="4"/>
        <v>6.6978951831629774E-2</v>
      </c>
      <c r="Q22" s="58">
        <f t="shared" si="5"/>
        <v>0</v>
      </c>
      <c r="R22" s="58">
        <f t="shared" si="6"/>
        <v>4.5510925498253772E-2</v>
      </c>
      <c r="S22" s="58">
        <f t="shared" si="7"/>
        <v>1.4757597504956687E-3</v>
      </c>
      <c r="T22" s="58">
        <f t="shared" si="8"/>
        <v>1.1625670360145782E-2</v>
      </c>
      <c r="U22" s="161">
        <f t="shared" si="9"/>
        <v>1</v>
      </c>
      <c r="V22" s="400">
        <f t="shared" si="10"/>
        <v>0</v>
      </c>
      <c r="W22" s="64">
        <f t="shared" si="11"/>
        <v>0</v>
      </c>
      <c r="X22" s="64">
        <f t="shared" si="12"/>
        <v>0</v>
      </c>
      <c r="Y22" s="162">
        <f t="shared" si="13"/>
        <v>0</v>
      </c>
      <c r="Z22" s="162">
        <f t="shared" si="14"/>
        <v>1</v>
      </c>
    </row>
    <row r="23" spans="1:26" s="3" customFormat="1" x14ac:dyDescent="0.25">
      <c r="A23" s="14">
        <f>'T1'!A23</f>
        <v>1945</v>
      </c>
      <c r="B23" s="75">
        <v>450.39312077999995</v>
      </c>
      <c r="C23" s="76">
        <v>40.909487750000011</v>
      </c>
      <c r="D23" s="76">
        <v>0</v>
      </c>
      <c r="E23" s="76">
        <v>26.985506770000001</v>
      </c>
      <c r="F23" s="76">
        <v>1.8286454900000002</v>
      </c>
      <c r="G23" s="76">
        <v>6.8551380599999998</v>
      </c>
      <c r="H23" s="154">
        <f t="shared" si="0"/>
        <v>526.97189884999989</v>
      </c>
      <c r="I23" s="78">
        <v>0</v>
      </c>
      <c r="J23" s="78">
        <v>0</v>
      </c>
      <c r="K23" s="77">
        <f t="shared" si="1"/>
        <v>0</v>
      </c>
      <c r="L23" s="359">
        <v>0</v>
      </c>
      <c r="M23" s="155">
        <f t="shared" si="2"/>
        <v>526.97189884999989</v>
      </c>
      <c r="O23" s="92">
        <f t="shared" si="3"/>
        <v>0.85468147687359375</v>
      </c>
      <c r="P23" s="58">
        <f t="shared" si="4"/>
        <v>7.7631251000814194E-2</v>
      </c>
      <c r="Q23" s="58">
        <f t="shared" si="5"/>
        <v>0</v>
      </c>
      <c r="R23" s="58">
        <f t="shared" si="6"/>
        <v>5.1208625789894921E-2</v>
      </c>
      <c r="S23" s="58">
        <f t="shared" si="7"/>
        <v>3.4701005765024971E-3</v>
      </c>
      <c r="T23" s="58">
        <f t="shared" si="8"/>
        <v>1.3008545759194806E-2</v>
      </c>
      <c r="U23" s="161">
        <f t="shared" si="9"/>
        <v>1</v>
      </c>
      <c r="V23" s="400">
        <f t="shared" si="10"/>
        <v>0</v>
      </c>
      <c r="W23" s="64">
        <f t="shared" si="11"/>
        <v>0</v>
      </c>
      <c r="X23" s="64">
        <f t="shared" si="12"/>
        <v>0</v>
      </c>
      <c r="Y23" s="162">
        <f t="shared" si="13"/>
        <v>0</v>
      </c>
      <c r="Z23" s="162">
        <f t="shared" si="14"/>
        <v>1</v>
      </c>
    </row>
    <row r="24" spans="1:26" s="3" customFormat="1" x14ac:dyDescent="0.25">
      <c r="A24" s="14">
        <f>'T1'!A24</f>
        <v>1946</v>
      </c>
      <c r="B24" s="75">
        <v>445.83619900999997</v>
      </c>
      <c r="C24" s="76">
        <v>46.620112399999996</v>
      </c>
      <c r="D24" s="76">
        <v>0</v>
      </c>
      <c r="E24" s="76">
        <v>27.162307699999999</v>
      </c>
      <c r="F24" s="76">
        <v>2.27092589</v>
      </c>
      <c r="G24" s="76">
        <v>12.82593179</v>
      </c>
      <c r="H24" s="154">
        <f t="shared" si="0"/>
        <v>534.71547678999991</v>
      </c>
      <c r="I24" s="78">
        <v>0</v>
      </c>
      <c r="J24" s="78">
        <v>0</v>
      </c>
      <c r="K24" s="77">
        <f t="shared" si="1"/>
        <v>0</v>
      </c>
      <c r="L24" s="359">
        <v>0</v>
      </c>
      <c r="M24" s="155">
        <f t="shared" si="2"/>
        <v>534.71547678999991</v>
      </c>
      <c r="O24" s="92">
        <f t="shared" si="3"/>
        <v>0.83378211097692667</v>
      </c>
      <c r="P24" s="58">
        <f t="shared" si="4"/>
        <v>8.7186764594639227E-2</v>
      </c>
      <c r="Q24" s="58">
        <f t="shared" si="5"/>
        <v>0</v>
      </c>
      <c r="R24" s="58">
        <f t="shared" si="6"/>
        <v>5.0797683775791511E-2</v>
      </c>
      <c r="S24" s="58">
        <f t="shared" si="7"/>
        <v>4.2469799146880993E-3</v>
      </c>
      <c r="T24" s="58">
        <f t="shared" si="8"/>
        <v>2.3986460737954587E-2</v>
      </c>
      <c r="U24" s="161">
        <f t="shared" si="9"/>
        <v>1</v>
      </c>
      <c r="V24" s="400">
        <f t="shared" si="10"/>
        <v>0</v>
      </c>
      <c r="W24" s="64">
        <f t="shared" si="11"/>
        <v>0</v>
      </c>
      <c r="X24" s="64">
        <f t="shared" si="12"/>
        <v>0</v>
      </c>
      <c r="Y24" s="162">
        <f t="shared" si="13"/>
        <v>0</v>
      </c>
      <c r="Z24" s="162">
        <f t="shared" si="14"/>
        <v>1</v>
      </c>
    </row>
    <row r="25" spans="1:26" s="3" customFormat="1" x14ac:dyDescent="0.25">
      <c r="A25" s="14">
        <f>'T1'!A25</f>
        <v>1947</v>
      </c>
      <c r="B25" s="75">
        <v>444.09685367999998</v>
      </c>
      <c r="C25" s="76">
        <v>104.04162665000001</v>
      </c>
      <c r="D25" s="76">
        <v>0</v>
      </c>
      <c r="E25" s="76">
        <v>40.069484109999998</v>
      </c>
      <c r="F25" s="76">
        <v>3.5433851300000003</v>
      </c>
      <c r="G25" s="76">
        <v>22.325059790000001</v>
      </c>
      <c r="H25" s="154">
        <f t="shared" si="0"/>
        <v>614.07640935999996</v>
      </c>
      <c r="I25" s="78">
        <v>0</v>
      </c>
      <c r="J25" s="78">
        <v>0</v>
      </c>
      <c r="K25" s="77">
        <f t="shared" si="1"/>
        <v>3.1095362799999999</v>
      </c>
      <c r="L25" s="359">
        <v>3.1095362799999999</v>
      </c>
      <c r="M25" s="155">
        <f t="shared" si="2"/>
        <v>617.18594564</v>
      </c>
      <c r="O25" s="92">
        <f t="shared" si="3"/>
        <v>0.71955114470321779</v>
      </c>
      <c r="P25" s="58">
        <f t="shared" si="4"/>
        <v>0.16857419937213983</v>
      </c>
      <c r="Q25" s="58">
        <f t="shared" si="5"/>
        <v>0</v>
      </c>
      <c r="R25" s="58">
        <f t="shared" si="6"/>
        <v>6.4922871936834783E-2</v>
      </c>
      <c r="S25" s="58">
        <f t="shared" si="7"/>
        <v>5.7411954290787284E-3</v>
      </c>
      <c r="T25" s="58">
        <f t="shared" si="8"/>
        <v>3.6172339872142911E-2</v>
      </c>
      <c r="U25" s="161">
        <f t="shared" si="9"/>
        <v>0.99496175131341402</v>
      </c>
      <c r="V25" s="400">
        <f t="shared" si="10"/>
        <v>0</v>
      </c>
      <c r="W25" s="64">
        <f t="shared" si="11"/>
        <v>0</v>
      </c>
      <c r="X25" s="64">
        <f t="shared" si="12"/>
        <v>5.0382486865858892E-3</v>
      </c>
      <c r="Y25" s="162">
        <f t="shared" si="13"/>
        <v>5.0382486865858892E-3</v>
      </c>
      <c r="Z25" s="162">
        <f t="shared" si="14"/>
        <v>1</v>
      </c>
    </row>
    <row r="26" spans="1:26" s="3" customFormat="1" x14ac:dyDescent="0.25">
      <c r="A26" s="14">
        <f>'T1'!A26</f>
        <v>1948</v>
      </c>
      <c r="B26" s="75">
        <v>495.90884646000001</v>
      </c>
      <c r="C26" s="76">
        <v>130.04740917000001</v>
      </c>
      <c r="D26" s="76">
        <v>0</v>
      </c>
      <c r="E26" s="76">
        <v>38.649983319999997</v>
      </c>
      <c r="F26" s="76">
        <v>4.9401809000000005</v>
      </c>
      <c r="G26" s="76">
        <v>17.798686859999997</v>
      </c>
      <c r="H26" s="154">
        <f t="shared" si="0"/>
        <v>687.34510670999998</v>
      </c>
      <c r="I26" s="78">
        <v>0</v>
      </c>
      <c r="J26" s="78">
        <v>0</v>
      </c>
      <c r="K26" s="77">
        <f t="shared" si="1"/>
        <v>4.5734540600000004</v>
      </c>
      <c r="L26" s="359">
        <v>4.5734540600000004</v>
      </c>
      <c r="M26" s="155">
        <f t="shared" si="2"/>
        <v>691.91856077</v>
      </c>
      <c r="O26" s="92">
        <f t="shared" si="3"/>
        <v>0.71671562894356955</v>
      </c>
      <c r="P26" s="58">
        <f t="shared" si="4"/>
        <v>0.18795190148574284</v>
      </c>
      <c r="Q26" s="58">
        <f t="shared" si="5"/>
        <v>0</v>
      </c>
      <c r="R26" s="58">
        <f t="shared" si="6"/>
        <v>5.5859150933873565E-2</v>
      </c>
      <c r="S26" s="58">
        <f t="shared" si="7"/>
        <v>7.1398300032627128E-3</v>
      </c>
      <c r="T26" s="58">
        <f t="shared" si="8"/>
        <v>2.5723673086891566E-2</v>
      </c>
      <c r="U26" s="161">
        <f t="shared" si="9"/>
        <v>0.99339018445334015</v>
      </c>
      <c r="V26" s="400">
        <f t="shared" si="10"/>
        <v>0</v>
      </c>
      <c r="W26" s="64">
        <f t="shared" si="11"/>
        <v>0</v>
      </c>
      <c r="X26" s="64">
        <f t="shared" si="12"/>
        <v>6.6098155466597719E-3</v>
      </c>
      <c r="Y26" s="162">
        <f t="shared" si="13"/>
        <v>6.6098155466597719E-3</v>
      </c>
      <c r="Z26" s="162">
        <f t="shared" si="14"/>
        <v>1</v>
      </c>
    </row>
    <row r="27" spans="1:26" s="3" customFormat="1" x14ac:dyDescent="0.25">
      <c r="A27" s="14">
        <f>'T1'!A27</f>
        <v>1949</v>
      </c>
      <c r="B27" s="75">
        <v>511.73428571000005</v>
      </c>
      <c r="C27" s="76">
        <v>137.27360178999999</v>
      </c>
      <c r="D27" s="76">
        <v>0</v>
      </c>
      <c r="E27" s="76">
        <v>65.02110411999999</v>
      </c>
      <c r="F27" s="76">
        <v>4.0676469200000005</v>
      </c>
      <c r="G27" s="76">
        <v>17.323294310000005</v>
      </c>
      <c r="H27" s="154">
        <f t="shared" si="0"/>
        <v>735.41993285000012</v>
      </c>
      <c r="I27" s="78">
        <v>0</v>
      </c>
      <c r="J27" s="78">
        <v>0</v>
      </c>
      <c r="K27" s="77">
        <f t="shared" si="1"/>
        <v>4.5375562799999996</v>
      </c>
      <c r="L27" s="359">
        <v>4.5375562799999996</v>
      </c>
      <c r="M27" s="155">
        <f t="shared" si="2"/>
        <v>739.95748913000011</v>
      </c>
      <c r="O27" s="92">
        <f t="shared" si="3"/>
        <v>0.69157254737926643</v>
      </c>
      <c r="P27" s="58">
        <f t="shared" si="4"/>
        <v>0.1855155246166891</v>
      </c>
      <c r="Q27" s="58">
        <f t="shared" si="5"/>
        <v>0</v>
      </c>
      <c r="R27" s="58">
        <f t="shared" si="6"/>
        <v>8.7871404878201997E-2</v>
      </c>
      <c r="S27" s="58">
        <f t="shared" si="7"/>
        <v>5.4971359568000431E-3</v>
      </c>
      <c r="T27" s="58">
        <f t="shared" si="8"/>
        <v>2.3411202081848981E-2</v>
      </c>
      <c r="U27" s="161">
        <f t="shared" si="9"/>
        <v>0.99386781491280674</v>
      </c>
      <c r="V27" s="400">
        <f t="shared" si="10"/>
        <v>0</v>
      </c>
      <c r="W27" s="64">
        <f t="shared" si="11"/>
        <v>0</v>
      </c>
      <c r="X27" s="64">
        <f t="shared" si="12"/>
        <v>6.1321850871933195E-3</v>
      </c>
      <c r="Y27" s="162">
        <f t="shared" si="13"/>
        <v>6.1321850871933195E-3</v>
      </c>
      <c r="Z27" s="162">
        <f t="shared" si="14"/>
        <v>1</v>
      </c>
    </row>
    <row r="28" spans="1:26" s="3" customFormat="1" x14ac:dyDescent="0.25">
      <c r="A28" s="14">
        <f>'T1'!A28</f>
        <v>1950</v>
      </c>
      <c r="B28" s="75">
        <v>524.99536270999999</v>
      </c>
      <c r="C28" s="76">
        <v>133.75925997000002</v>
      </c>
      <c r="D28" s="76">
        <v>0</v>
      </c>
      <c r="E28" s="76">
        <v>64.105618960000001</v>
      </c>
      <c r="F28" s="76">
        <v>3.8092376399999996</v>
      </c>
      <c r="G28" s="76">
        <v>17.330382909999997</v>
      </c>
      <c r="H28" s="154">
        <f t="shared" ref="H28:H59" si="15">SUM(B28:G28)</f>
        <v>743.99986219000004</v>
      </c>
      <c r="I28" s="78">
        <v>0</v>
      </c>
      <c r="J28" s="78">
        <v>0</v>
      </c>
      <c r="K28" s="77">
        <f t="shared" ref="K28:K91" si="16">L28-I28-J28</f>
        <v>4.3783935199999995</v>
      </c>
      <c r="L28" s="359">
        <v>4.3783935199999995</v>
      </c>
      <c r="M28" s="155">
        <f t="shared" ref="M28:M91" si="17">H28+L28</f>
        <v>748.37825571000008</v>
      </c>
      <c r="O28" s="92">
        <f t="shared" ref="O28" si="18">B28/$M28</f>
        <v>0.70151071160121736</v>
      </c>
      <c r="P28" s="58">
        <f t="shared" ref="P28:P91" si="19">C28/$M28</f>
        <v>0.17873215710028903</v>
      </c>
      <c r="Q28" s="58">
        <f t="shared" ref="Q28:Q91" si="20">D28/$M28</f>
        <v>0</v>
      </c>
      <c r="R28" s="58">
        <f t="shared" ref="R28:R91" si="21">E28/$M28</f>
        <v>8.5659382098404013E-2</v>
      </c>
      <c r="S28" s="58">
        <f t="shared" ref="S28:S91" si="22">F28/$M28</f>
        <v>5.0899897357200826E-3</v>
      </c>
      <c r="T28" s="58">
        <f t="shared" ref="T28:T91" si="23">G28/$M28</f>
        <v>2.3157250732196044E-2</v>
      </c>
      <c r="U28" s="161">
        <f t="shared" ref="U28:U91" si="24">H28/$M28</f>
        <v>0.99414949126782659</v>
      </c>
      <c r="V28" s="400">
        <f t="shared" ref="V28:V91" si="25">I28/$M28</f>
        <v>0</v>
      </c>
      <c r="W28" s="64">
        <f t="shared" ref="W28:W91" si="26">J28/$M28</f>
        <v>0</v>
      </c>
      <c r="X28" s="64">
        <f t="shared" ref="X28:X91" si="27">K28/$M28</f>
        <v>5.850508732173328E-3</v>
      </c>
      <c r="Y28" s="162">
        <f t="shared" ref="Y28:Y91" si="28">L28/$M28</f>
        <v>5.850508732173328E-3</v>
      </c>
      <c r="Z28" s="162">
        <f t="shared" ref="Z28:Z91" si="29">M28/$M28</f>
        <v>1</v>
      </c>
    </row>
    <row r="29" spans="1:26" s="3" customFormat="1" x14ac:dyDescent="0.25">
      <c r="A29" s="14">
        <f>'T1'!A29</f>
        <v>1951</v>
      </c>
      <c r="B29" s="75">
        <v>580.42426877999992</v>
      </c>
      <c r="C29" s="76">
        <v>148.54732186999999</v>
      </c>
      <c r="D29" s="76">
        <v>0</v>
      </c>
      <c r="E29" s="76">
        <v>71.10975058999999</v>
      </c>
      <c r="F29" s="76">
        <v>4.9308775499999999</v>
      </c>
      <c r="G29" s="76">
        <v>18.275044830000002</v>
      </c>
      <c r="H29" s="154">
        <f t="shared" si="15"/>
        <v>823.28726361999986</v>
      </c>
      <c r="I29" s="78">
        <v>0</v>
      </c>
      <c r="J29" s="78">
        <v>0</v>
      </c>
      <c r="K29" s="77">
        <f t="shared" si="16"/>
        <v>4.6905213400000001</v>
      </c>
      <c r="L29" s="359">
        <v>4.6905213400000001</v>
      </c>
      <c r="M29" s="155">
        <f t="shared" si="17"/>
        <v>827.97778495999989</v>
      </c>
      <c r="O29" s="92">
        <f>B29/$M29</f>
        <v>0.70101430174004076</v>
      </c>
      <c r="P29" s="58">
        <f t="shared" si="19"/>
        <v>0.17940979162523835</v>
      </c>
      <c r="Q29" s="58">
        <f t="shared" si="20"/>
        <v>0</v>
      </c>
      <c r="R29" s="58">
        <f t="shared" si="21"/>
        <v>8.588364552973525E-2</v>
      </c>
      <c r="S29" s="58">
        <f t="shared" si="22"/>
        <v>5.9553259031439034E-3</v>
      </c>
      <c r="T29" s="58">
        <f t="shared" si="23"/>
        <v>2.2071902364968501E-2</v>
      </c>
      <c r="U29" s="161">
        <f t="shared" si="24"/>
        <v>0.99433496716312664</v>
      </c>
      <c r="V29" s="400">
        <f t="shared" si="25"/>
        <v>0</v>
      </c>
      <c r="W29" s="64">
        <f t="shared" si="26"/>
        <v>0</v>
      </c>
      <c r="X29" s="64">
        <f t="shared" si="27"/>
        <v>5.6650328368732768E-3</v>
      </c>
      <c r="Y29" s="162">
        <f t="shared" si="28"/>
        <v>5.6650328368732768E-3</v>
      </c>
      <c r="Z29" s="162">
        <f t="shared" si="29"/>
        <v>1</v>
      </c>
    </row>
    <row r="30" spans="1:26" s="3" customFormat="1" x14ac:dyDescent="0.25">
      <c r="A30" s="14">
        <f>'T1'!A30</f>
        <v>1952</v>
      </c>
      <c r="B30" s="75">
        <v>604.23776627000007</v>
      </c>
      <c r="C30" s="76">
        <v>205.49752148000002</v>
      </c>
      <c r="D30" s="76">
        <v>0</v>
      </c>
      <c r="E30" s="76">
        <v>74.657677230000019</v>
      </c>
      <c r="F30" s="76">
        <v>4.4827973199999995</v>
      </c>
      <c r="G30" s="76">
        <v>28.492661139999996</v>
      </c>
      <c r="H30" s="154">
        <f t="shared" si="15"/>
        <v>917.36842344000013</v>
      </c>
      <c r="I30" s="78">
        <v>0</v>
      </c>
      <c r="J30" s="78">
        <v>0</v>
      </c>
      <c r="K30" s="77">
        <f t="shared" si="16"/>
        <v>5.1226520300000002</v>
      </c>
      <c r="L30" s="359">
        <v>5.1226520300000002</v>
      </c>
      <c r="M30" s="155">
        <f t="shared" si="17"/>
        <v>922.49107547000017</v>
      </c>
      <c r="O30" s="92">
        <f t="shared" ref="O30:O93" si="30">B30/$M30</f>
        <v>0.65500662536181919</v>
      </c>
      <c r="P30" s="58">
        <f t="shared" si="19"/>
        <v>0.22276369597971563</v>
      </c>
      <c r="Q30" s="58">
        <f t="shared" si="20"/>
        <v>0</v>
      </c>
      <c r="R30" s="58">
        <f t="shared" si="21"/>
        <v>8.0930514359678393E-2</v>
      </c>
      <c r="S30" s="58">
        <f t="shared" si="22"/>
        <v>4.859447900583817E-3</v>
      </c>
      <c r="T30" s="58">
        <f t="shared" si="23"/>
        <v>3.0886652345642761E-2</v>
      </c>
      <c r="U30" s="161">
        <f t="shared" si="24"/>
        <v>0.99444693594743983</v>
      </c>
      <c r="V30" s="400">
        <f t="shared" si="25"/>
        <v>0</v>
      </c>
      <c r="W30" s="64">
        <f t="shared" si="26"/>
        <v>0</v>
      </c>
      <c r="X30" s="64">
        <f t="shared" si="27"/>
        <v>5.5530640525601393E-3</v>
      </c>
      <c r="Y30" s="162">
        <f t="shared" si="28"/>
        <v>5.5530640525601393E-3</v>
      </c>
      <c r="Z30" s="162">
        <f t="shared" si="29"/>
        <v>1</v>
      </c>
    </row>
    <row r="31" spans="1:26" s="3" customFormat="1" x14ac:dyDescent="0.25">
      <c r="A31" s="14">
        <f>'T1'!A31</f>
        <v>1953</v>
      </c>
      <c r="B31" s="75">
        <v>659.80058537999992</v>
      </c>
      <c r="C31" s="76">
        <v>248.67478902000002</v>
      </c>
      <c r="D31" s="76">
        <v>0</v>
      </c>
      <c r="E31" s="76">
        <v>79.94116459</v>
      </c>
      <c r="F31" s="76">
        <v>4.3914136900000003</v>
      </c>
      <c r="G31" s="76">
        <v>39.654206040000005</v>
      </c>
      <c r="H31" s="154">
        <f t="shared" si="15"/>
        <v>1032.4621587199999</v>
      </c>
      <c r="I31" s="78">
        <v>0</v>
      </c>
      <c r="J31" s="78">
        <v>0</v>
      </c>
      <c r="K31" s="77">
        <f t="shared" si="16"/>
        <v>6.3998242799999998</v>
      </c>
      <c r="L31" s="359">
        <v>6.3998242799999998</v>
      </c>
      <c r="M31" s="155">
        <f t="shared" si="17"/>
        <v>1038.861983</v>
      </c>
      <c r="O31" s="92">
        <f t="shared" si="30"/>
        <v>0.63511861650249635</v>
      </c>
      <c r="P31" s="58">
        <f t="shared" si="19"/>
        <v>0.23937230651359778</v>
      </c>
      <c r="Q31" s="58">
        <f t="shared" si="20"/>
        <v>0</v>
      </c>
      <c r="R31" s="58">
        <f t="shared" si="21"/>
        <v>7.695070750317369E-2</v>
      </c>
      <c r="S31" s="58">
        <f t="shared" si="22"/>
        <v>4.2271386977879239E-3</v>
      </c>
      <c r="T31" s="58">
        <f t="shared" si="23"/>
        <v>3.8170812570778236E-2</v>
      </c>
      <c r="U31" s="161">
        <f t="shared" si="24"/>
        <v>0.99383958178783405</v>
      </c>
      <c r="V31" s="400">
        <f t="shared" si="25"/>
        <v>0</v>
      </c>
      <c r="W31" s="64">
        <f t="shared" si="26"/>
        <v>0</v>
      </c>
      <c r="X31" s="64">
        <f t="shared" si="27"/>
        <v>6.1604182121659176E-3</v>
      </c>
      <c r="Y31" s="162">
        <f t="shared" si="28"/>
        <v>6.1604182121659176E-3</v>
      </c>
      <c r="Z31" s="162">
        <f t="shared" si="29"/>
        <v>1</v>
      </c>
    </row>
    <row r="32" spans="1:26" s="3" customFormat="1" x14ac:dyDescent="0.25">
      <c r="A32" s="14">
        <f>'T1'!A32</f>
        <v>1954</v>
      </c>
      <c r="B32" s="75">
        <v>724.98527949000004</v>
      </c>
      <c r="C32" s="76">
        <v>220.61881070000001</v>
      </c>
      <c r="D32" s="76">
        <v>0</v>
      </c>
      <c r="E32" s="76">
        <v>79.737026420000007</v>
      </c>
      <c r="F32" s="76">
        <v>4.7521711400000006</v>
      </c>
      <c r="G32" s="76">
        <v>33.174657320000001</v>
      </c>
      <c r="H32" s="154">
        <f t="shared" si="15"/>
        <v>1063.26794507</v>
      </c>
      <c r="I32" s="78">
        <v>0</v>
      </c>
      <c r="J32" s="78">
        <v>0</v>
      </c>
      <c r="K32" s="77">
        <f t="shared" si="16"/>
        <v>5.8210937299999994</v>
      </c>
      <c r="L32" s="359">
        <v>5.8210937299999994</v>
      </c>
      <c r="M32" s="155">
        <f t="shared" si="17"/>
        <v>1069.0890388</v>
      </c>
      <c r="O32" s="92">
        <f t="shared" si="30"/>
        <v>0.67813367566069183</v>
      </c>
      <c r="P32" s="58">
        <f t="shared" si="19"/>
        <v>0.2063614934707719</v>
      </c>
      <c r="Q32" s="58">
        <f t="shared" si="20"/>
        <v>0</v>
      </c>
      <c r="R32" s="58">
        <f t="shared" si="21"/>
        <v>7.458408376303334E-2</v>
      </c>
      <c r="S32" s="58">
        <f t="shared" si="22"/>
        <v>4.4450658154105479E-3</v>
      </c>
      <c r="T32" s="58">
        <f t="shared" si="23"/>
        <v>3.1030771166858959E-2</v>
      </c>
      <c r="U32" s="161">
        <f t="shared" si="24"/>
        <v>0.99455508987676655</v>
      </c>
      <c r="V32" s="400">
        <f t="shared" si="25"/>
        <v>0</v>
      </c>
      <c r="W32" s="64">
        <f t="shared" si="26"/>
        <v>0</v>
      </c>
      <c r="X32" s="64">
        <f t="shared" si="27"/>
        <v>5.4449101232334129E-3</v>
      </c>
      <c r="Y32" s="162">
        <f t="shared" si="28"/>
        <v>5.4449101232334129E-3</v>
      </c>
      <c r="Z32" s="162">
        <f t="shared" si="29"/>
        <v>1</v>
      </c>
    </row>
    <row r="33" spans="1:26" s="3" customFormat="1" x14ac:dyDescent="0.25">
      <c r="A33" s="27">
        <f>'T1'!A33</f>
        <v>1955</v>
      </c>
      <c r="B33" s="75">
        <v>749.27168813000003</v>
      </c>
      <c r="C33" s="76">
        <v>232.92475573000002</v>
      </c>
      <c r="D33" s="76">
        <v>0</v>
      </c>
      <c r="E33" s="76">
        <v>79.225431270000001</v>
      </c>
      <c r="F33" s="76">
        <v>5.1428735200000002</v>
      </c>
      <c r="G33" s="76">
        <v>39.363545270000003</v>
      </c>
      <c r="H33" s="154">
        <f t="shared" si="15"/>
        <v>1105.92829392</v>
      </c>
      <c r="I33" s="78">
        <v>0</v>
      </c>
      <c r="J33" s="78">
        <v>0</v>
      </c>
      <c r="K33" s="77">
        <f t="shared" si="16"/>
        <v>6.0420474899999999</v>
      </c>
      <c r="L33" s="359">
        <v>6.0420474899999999</v>
      </c>
      <c r="M33" s="155">
        <f t="shared" si="17"/>
        <v>1111.9703414099999</v>
      </c>
      <c r="O33" s="103">
        <f t="shared" si="30"/>
        <v>0.67382344674760752</v>
      </c>
      <c r="P33" s="58">
        <f t="shared" si="19"/>
        <v>0.20947029525503971</v>
      </c>
      <c r="Q33" s="58">
        <f t="shared" si="20"/>
        <v>0</v>
      </c>
      <c r="R33" s="58">
        <f t="shared" si="21"/>
        <v>7.1247791707772193E-2</v>
      </c>
      <c r="S33" s="58">
        <f t="shared" si="22"/>
        <v>4.6250096144459544E-3</v>
      </c>
      <c r="T33" s="58">
        <f t="shared" si="23"/>
        <v>3.5399815808114327E-2</v>
      </c>
      <c r="U33" s="161">
        <f t="shared" si="24"/>
        <v>0.99456635913297964</v>
      </c>
      <c r="V33" s="400">
        <f t="shared" si="25"/>
        <v>0</v>
      </c>
      <c r="W33" s="64">
        <f t="shared" si="26"/>
        <v>0</v>
      </c>
      <c r="X33" s="64">
        <f t="shared" si="27"/>
        <v>5.4336408670203982E-3</v>
      </c>
      <c r="Y33" s="162">
        <f t="shared" si="28"/>
        <v>5.4336408670203982E-3</v>
      </c>
      <c r="Z33" s="162">
        <f t="shared" si="29"/>
        <v>1</v>
      </c>
    </row>
    <row r="34" spans="1:26" s="3" customFormat="1" x14ac:dyDescent="0.25">
      <c r="A34" s="27">
        <f>'T1'!A34</f>
        <v>1956</v>
      </c>
      <c r="B34" s="75">
        <v>815.65682262000007</v>
      </c>
      <c r="C34" s="76">
        <v>242.97149987</v>
      </c>
      <c r="D34" s="76">
        <v>0</v>
      </c>
      <c r="E34" s="76">
        <v>102.9707252</v>
      </c>
      <c r="F34" s="76">
        <v>6.46078755</v>
      </c>
      <c r="G34" s="76">
        <v>39.755206539999996</v>
      </c>
      <c r="H34" s="154">
        <f t="shared" si="15"/>
        <v>1207.8150417800002</v>
      </c>
      <c r="I34" s="78">
        <v>0</v>
      </c>
      <c r="J34" s="78">
        <v>0</v>
      </c>
      <c r="K34" s="77">
        <f t="shared" si="16"/>
        <v>6.4943013299999999</v>
      </c>
      <c r="L34" s="359">
        <v>6.4943013299999999</v>
      </c>
      <c r="M34" s="155">
        <f t="shared" si="17"/>
        <v>1214.3093431100003</v>
      </c>
      <c r="O34" s="103">
        <f t="shared" si="30"/>
        <v>0.67170431261856178</v>
      </c>
      <c r="P34" s="58">
        <f t="shared" si="19"/>
        <v>0.20009028280036054</v>
      </c>
      <c r="Q34" s="58">
        <f t="shared" si="20"/>
        <v>0</v>
      </c>
      <c r="R34" s="58">
        <f t="shared" si="21"/>
        <v>8.479777067042811E-2</v>
      </c>
      <c r="S34" s="58">
        <f t="shared" si="22"/>
        <v>5.3205450379333356E-3</v>
      </c>
      <c r="T34" s="58">
        <f t="shared" si="23"/>
        <v>3.2738944788303997E-2</v>
      </c>
      <c r="U34" s="161">
        <f t="shared" si="24"/>
        <v>0.99465185591558791</v>
      </c>
      <c r="V34" s="400">
        <f t="shared" si="25"/>
        <v>0</v>
      </c>
      <c r="W34" s="64">
        <f t="shared" si="26"/>
        <v>0</v>
      </c>
      <c r="X34" s="64">
        <f t="shared" si="27"/>
        <v>5.3481440844120251E-3</v>
      </c>
      <c r="Y34" s="162">
        <f t="shared" si="28"/>
        <v>5.3481440844120251E-3</v>
      </c>
      <c r="Z34" s="162">
        <f t="shared" si="29"/>
        <v>1</v>
      </c>
    </row>
    <row r="35" spans="1:26" s="3" customFormat="1" x14ac:dyDescent="0.25">
      <c r="A35" s="27">
        <f>'T1'!A35</f>
        <v>1957</v>
      </c>
      <c r="B35" s="75">
        <v>861.94822913999997</v>
      </c>
      <c r="C35" s="76">
        <v>258.44740846999997</v>
      </c>
      <c r="D35" s="76">
        <v>0</v>
      </c>
      <c r="E35" s="76">
        <v>108.81351853999999</v>
      </c>
      <c r="F35" s="76">
        <v>6.1584180499999999</v>
      </c>
      <c r="G35" s="76">
        <v>31.379478890000001</v>
      </c>
      <c r="H35" s="154">
        <f t="shared" si="15"/>
        <v>1266.7470530899998</v>
      </c>
      <c r="I35" s="78">
        <v>0</v>
      </c>
      <c r="J35" s="78">
        <v>0</v>
      </c>
      <c r="K35" s="77">
        <f t="shared" si="16"/>
        <v>7.0824850900000005</v>
      </c>
      <c r="L35" s="359">
        <v>7.0824850900000005</v>
      </c>
      <c r="M35" s="155">
        <f t="shared" si="17"/>
        <v>1273.8295381799999</v>
      </c>
      <c r="O35" s="103">
        <f t="shared" si="30"/>
        <v>0.67665900601702123</v>
      </c>
      <c r="P35" s="58">
        <f t="shared" si="19"/>
        <v>0.20289010477748851</v>
      </c>
      <c r="Q35" s="58">
        <f t="shared" si="20"/>
        <v>0</v>
      </c>
      <c r="R35" s="58">
        <f t="shared" si="21"/>
        <v>8.5422354623263558E-2</v>
      </c>
      <c r="S35" s="58">
        <f t="shared" si="22"/>
        <v>4.8345699839861759E-3</v>
      </c>
      <c r="T35" s="58">
        <f t="shared" si="23"/>
        <v>2.4633970205176613E-2</v>
      </c>
      <c r="U35" s="161">
        <f t="shared" si="24"/>
        <v>0.99444000560693602</v>
      </c>
      <c r="V35" s="400">
        <f t="shared" si="25"/>
        <v>0</v>
      </c>
      <c r="W35" s="64">
        <f t="shared" si="26"/>
        <v>0</v>
      </c>
      <c r="X35" s="64">
        <f t="shared" si="27"/>
        <v>5.5599943930639186E-3</v>
      </c>
      <c r="Y35" s="162">
        <f t="shared" si="28"/>
        <v>5.5599943930639186E-3</v>
      </c>
      <c r="Z35" s="162">
        <f t="shared" si="29"/>
        <v>1</v>
      </c>
    </row>
    <row r="36" spans="1:26" s="3" customFormat="1" x14ac:dyDescent="0.25">
      <c r="A36" s="27">
        <f>'T1'!A36</f>
        <v>1958</v>
      </c>
      <c r="B36" s="75">
        <v>879.03480630000001</v>
      </c>
      <c r="C36" s="76">
        <v>259.66782653000001</v>
      </c>
      <c r="D36" s="76">
        <v>0</v>
      </c>
      <c r="E36" s="76">
        <v>111.0770201</v>
      </c>
      <c r="F36" s="76">
        <v>5.7775121600000006</v>
      </c>
      <c r="G36" s="76">
        <v>40.701705409999995</v>
      </c>
      <c r="H36" s="154">
        <f t="shared" si="15"/>
        <v>1296.2588705000001</v>
      </c>
      <c r="I36" s="78">
        <v>0</v>
      </c>
      <c r="J36" s="78">
        <v>0</v>
      </c>
      <c r="K36" s="77">
        <f t="shared" si="16"/>
        <v>6.9806126900000001</v>
      </c>
      <c r="L36" s="359">
        <v>6.9806126900000001</v>
      </c>
      <c r="M36" s="155">
        <f t="shared" si="17"/>
        <v>1303.2394831900001</v>
      </c>
      <c r="O36" s="103">
        <f t="shared" si="30"/>
        <v>0.67449982726762203</v>
      </c>
      <c r="P36" s="58">
        <f t="shared" si="19"/>
        <v>0.19924797389839582</v>
      </c>
      <c r="Q36" s="58">
        <f t="shared" si="20"/>
        <v>0</v>
      </c>
      <c r="R36" s="58">
        <f t="shared" si="21"/>
        <v>8.5231472444428705E-2</v>
      </c>
      <c r="S36" s="58">
        <f t="shared" si="22"/>
        <v>4.433193004449278E-3</v>
      </c>
      <c r="T36" s="58">
        <f t="shared" si="23"/>
        <v>3.1231178870035868E-2</v>
      </c>
      <c r="U36" s="161">
        <f t="shared" si="24"/>
        <v>0.99464364548493167</v>
      </c>
      <c r="V36" s="400">
        <f t="shared" si="25"/>
        <v>0</v>
      </c>
      <c r="W36" s="64">
        <f t="shared" si="26"/>
        <v>0</v>
      </c>
      <c r="X36" s="64">
        <f t="shared" si="27"/>
        <v>5.3563545150682734E-3</v>
      </c>
      <c r="Y36" s="162">
        <f t="shared" si="28"/>
        <v>5.3563545150682734E-3</v>
      </c>
      <c r="Z36" s="162">
        <f t="shared" si="29"/>
        <v>1</v>
      </c>
    </row>
    <row r="37" spans="1:26" s="3" customFormat="1" x14ac:dyDescent="0.25">
      <c r="A37" s="27">
        <f>'T1'!A37</f>
        <v>1959</v>
      </c>
      <c r="B37" s="75">
        <v>932.07748445000016</v>
      </c>
      <c r="C37" s="76">
        <v>273.49233269000001</v>
      </c>
      <c r="D37" s="76">
        <v>0</v>
      </c>
      <c r="E37" s="76">
        <v>113.78700545999999</v>
      </c>
      <c r="F37" s="76">
        <v>7.7778147999999998</v>
      </c>
      <c r="G37" s="76">
        <v>40.245112020000001</v>
      </c>
      <c r="H37" s="154">
        <f t="shared" si="15"/>
        <v>1367.3797494200003</v>
      </c>
      <c r="I37" s="78">
        <v>0</v>
      </c>
      <c r="J37" s="78">
        <v>0</v>
      </c>
      <c r="K37" s="77">
        <f t="shared" si="16"/>
        <v>7.68006191</v>
      </c>
      <c r="L37" s="359">
        <v>7.68006191</v>
      </c>
      <c r="M37" s="155">
        <f t="shared" si="17"/>
        <v>1375.0598113300002</v>
      </c>
      <c r="O37" s="103">
        <f t="shared" si="30"/>
        <v>0.67784504846263094</v>
      </c>
      <c r="P37" s="58">
        <f t="shared" si="19"/>
        <v>0.19889486292634048</v>
      </c>
      <c r="Q37" s="58">
        <f t="shared" si="20"/>
        <v>0</v>
      </c>
      <c r="R37" s="58">
        <f t="shared" si="21"/>
        <v>8.2750586209004023E-2</v>
      </c>
      <c r="S37" s="58">
        <f t="shared" si="22"/>
        <v>5.6563465355569205E-3</v>
      </c>
      <c r="T37" s="58">
        <f t="shared" si="23"/>
        <v>2.9267899249468782E-2</v>
      </c>
      <c r="U37" s="161">
        <f t="shared" si="24"/>
        <v>0.99441474338300129</v>
      </c>
      <c r="V37" s="400">
        <f t="shared" si="25"/>
        <v>0</v>
      </c>
      <c r="W37" s="64">
        <f t="shared" si="26"/>
        <v>0</v>
      </c>
      <c r="X37" s="64">
        <f t="shared" si="27"/>
        <v>5.5852566169987961E-3</v>
      </c>
      <c r="Y37" s="162">
        <f t="shared" si="28"/>
        <v>5.5852566169987961E-3</v>
      </c>
      <c r="Z37" s="162">
        <f t="shared" si="29"/>
        <v>1</v>
      </c>
    </row>
    <row r="38" spans="1:26" s="3" customFormat="1" x14ac:dyDescent="0.25">
      <c r="A38" s="27">
        <f>'T1'!A38</f>
        <v>1960</v>
      </c>
      <c r="B38" s="75">
        <v>987.94311449000008</v>
      </c>
      <c r="C38" s="76">
        <v>300.52086587999997</v>
      </c>
      <c r="D38" s="76">
        <v>0</v>
      </c>
      <c r="E38" s="76">
        <v>176.58531596999998</v>
      </c>
      <c r="F38" s="76">
        <v>13.556241030000001</v>
      </c>
      <c r="G38" s="76">
        <v>80.587953439999993</v>
      </c>
      <c r="H38" s="154">
        <f t="shared" si="15"/>
        <v>1559.1934908100002</v>
      </c>
      <c r="I38" s="78">
        <v>0</v>
      </c>
      <c r="J38" s="78">
        <v>0</v>
      </c>
      <c r="K38" s="77">
        <f t="shared" si="16"/>
        <v>8.1581933499999995</v>
      </c>
      <c r="L38" s="359">
        <v>8.1581933499999995</v>
      </c>
      <c r="M38" s="155">
        <f t="shared" si="17"/>
        <v>1567.3516841600001</v>
      </c>
      <c r="O38" s="103">
        <f t="shared" si="30"/>
        <v>0.63032638078254544</v>
      </c>
      <c r="P38" s="58">
        <f t="shared" si="19"/>
        <v>0.19173799276647976</v>
      </c>
      <c r="Q38" s="58">
        <f t="shared" si="20"/>
        <v>0</v>
      </c>
      <c r="R38" s="58">
        <f t="shared" si="21"/>
        <v>0.11266476933965103</v>
      </c>
      <c r="S38" s="58">
        <f t="shared" si="22"/>
        <v>8.6491380122293848E-3</v>
      </c>
      <c r="T38" s="58">
        <f t="shared" si="23"/>
        <v>5.1416637538619782E-2</v>
      </c>
      <c r="U38" s="161">
        <f t="shared" si="24"/>
        <v>0.9947949184395255</v>
      </c>
      <c r="V38" s="400">
        <f t="shared" si="25"/>
        <v>0</v>
      </c>
      <c r="W38" s="64">
        <f t="shared" si="26"/>
        <v>0</v>
      </c>
      <c r="X38" s="64">
        <f t="shared" si="27"/>
        <v>5.2050815604745828E-3</v>
      </c>
      <c r="Y38" s="162">
        <f t="shared" si="28"/>
        <v>5.2050815604745828E-3</v>
      </c>
      <c r="Z38" s="162">
        <f t="shared" si="29"/>
        <v>1</v>
      </c>
    </row>
    <row r="39" spans="1:26" s="3" customFormat="1" x14ac:dyDescent="0.25">
      <c r="A39" s="27">
        <f>'T1'!A39</f>
        <v>1961</v>
      </c>
      <c r="B39" s="75">
        <v>1043.2487183999999</v>
      </c>
      <c r="C39" s="76">
        <v>306.18291246999996</v>
      </c>
      <c r="D39" s="76">
        <v>0</v>
      </c>
      <c r="E39" s="76">
        <v>179.85469284999999</v>
      </c>
      <c r="F39" s="76">
        <v>12.618512030000002</v>
      </c>
      <c r="G39" s="76">
        <v>77.073155179999986</v>
      </c>
      <c r="H39" s="154">
        <f t="shared" si="15"/>
        <v>1618.9779909299998</v>
      </c>
      <c r="I39" s="78">
        <v>0</v>
      </c>
      <c r="J39" s="78">
        <v>0</v>
      </c>
      <c r="K39" s="77">
        <f t="shared" si="16"/>
        <v>6.9261231799999994</v>
      </c>
      <c r="L39" s="359">
        <v>6.9261231799999994</v>
      </c>
      <c r="M39" s="155">
        <f t="shared" si="17"/>
        <v>1625.9041141099999</v>
      </c>
      <c r="O39" s="103">
        <f t="shared" si="30"/>
        <v>0.64164221576563363</v>
      </c>
      <c r="P39" s="58">
        <f t="shared" si="19"/>
        <v>0.18831547925419989</v>
      </c>
      <c r="Q39" s="58">
        <f t="shared" si="20"/>
        <v>0</v>
      </c>
      <c r="R39" s="58">
        <f t="shared" si="21"/>
        <v>0.11061826542486503</v>
      </c>
      <c r="S39" s="58">
        <f t="shared" si="22"/>
        <v>7.7609201677352425E-3</v>
      </c>
      <c r="T39" s="58">
        <f t="shared" si="23"/>
        <v>4.740325983010929E-2</v>
      </c>
      <c r="U39" s="161">
        <f t="shared" si="24"/>
        <v>0.995740140442543</v>
      </c>
      <c r="V39" s="400">
        <f t="shared" si="25"/>
        <v>0</v>
      </c>
      <c r="W39" s="64">
        <f t="shared" si="26"/>
        <v>0</v>
      </c>
      <c r="X39" s="64">
        <f t="shared" si="27"/>
        <v>4.2598595574569135E-3</v>
      </c>
      <c r="Y39" s="162">
        <f t="shared" si="28"/>
        <v>4.2598595574569135E-3</v>
      </c>
      <c r="Z39" s="162">
        <f t="shared" si="29"/>
        <v>1</v>
      </c>
    </row>
    <row r="40" spans="1:26" s="3" customFormat="1" x14ac:dyDescent="0.25">
      <c r="A40" s="27">
        <f>'T1'!A40</f>
        <v>1962</v>
      </c>
      <c r="B40" s="75">
        <v>1078.59194701</v>
      </c>
      <c r="C40" s="76">
        <v>321.29388968999996</v>
      </c>
      <c r="D40" s="76">
        <v>0</v>
      </c>
      <c r="E40" s="76">
        <v>191.35234951000001</v>
      </c>
      <c r="F40" s="76">
        <v>15.675525199999999</v>
      </c>
      <c r="G40" s="76">
        <v>74.398479470000012</v>
      </c>
      <c r="H40" s="154">
        <f t="shared" si="15"/>
        <v>1681.3121908800001</v>
      </c>
      <c r="I40" s="78">
        <v>0</v>
      </c>
      <c r="J40" s="78">
        <v>0</v>
      </c>
      <c r="K40" s="77">
        <f t="shared" si="16"/>
        <v>8.28459477</v>
      </c>
      <c r="L40" s="359">
        <v>8.28459477</v>
      </c>
      <c r="M40" s="155">
        <f t="shared" si="17"/>
        <v>1689.5967856500001</v>
      </c>
      <c r="O40" s="103">
        <f t="shared" si="30"/>
        <v>0.63837239521916933</v>
      </c>
      <c r="P40" s="58">
        <f t="shared" si="19"/>
        <v>0.19016009761547686</v>
      </c>
      <c r="Q40" s="58">
        <f t="shared" si="20"/>
        <v>0</v>
      </c>
      <c r="R40" s="58">
        <f t="shared" si="21"/>
        <v>0.11325326322539456</v>
      </c>
      <c r="S40" s="58">
        <f t="shared" si="22"/>
        <v>9.2776722429484919E-3</v>
      </c>
      <c r="T40" s="58">
        <f t="shared" si="23"/>
        <v>4.4033274744529283E-2</v>
      </c>
      <c r="U40" s="161">
        <f t="shared" si="24"/>
        <v>0.99509670304751863</v>
      </c>
      <c r="V40" s="400">
        <f t="shared" si="25"/>
        <v>0</v>
      </c>
      <c r="W40" s="64">
        <f t="shared" si="26"/>
        <v>0</v>
      </c>
      <c r="X40" s="64">
        <f t="shared" si="27"/>
        <v>4.9032969524813912E-3</v>
      </c>
      <c r="Y40" s="162">
        <f t="shared" si="28"/>
        <v>4.9032969524813912E-3</v>
      </c>
      <c r="Z40" s="162">
        <f t="shared" si="29"/>
        <v>1</v>
      </c>
    </row>
    <row r="41" spans="1:26" s="3" customFormat="1" x14ac:dyDescent="0.25">
      <c r="A41" s="27">
        <f>'T1'!A41</f>
        <v>1963</v>
      </c>
      <c r="B41" s="75">
        <v>1141.7026365200002</v>
      </c>
      <c r="C41" s="76">
        <v>329.46136293000001</v>
      </c>
      <c r="D41" s="76">
        <v>0</v>
      </c>
      <c r="E41" s="76">
        <v>234.96612801999999</v>
      </c>
      <c r="F41" s="76">
        <v>16.446657190000003</v>
      </c>
      <c r="G41" s="76">
        <v>76.471107950000004</v>
      </c>
      <c r="H41" s="154">
        <f t="shared" si="15"/>
        <v>1799.0478926100002</v>
      </c>
      <c r="I41" s="78">
        <v>0</v>
      </c>
      <c r="J41" s="78">
        <v>0</v>
      </c>
      <c r="K41" s="77">
        <f t="shared" si="16"/>
        <v>8.1906702400000011</v>
      </c>
      <c r="L41" s="359">
        <v>8.1906702400000011</v>
      </c>
      <c r="M41" s="155">
        <f t="shared" si="17"/>
        <v>1807.2385628500001</v>
      </c>
      <c r="O41" s="103">
        <f t="shared" si="30"/>
        <v>0.63173875324990003</v>
      </c>
      <c r="P41" s="58">
        <f t="shared" si="19"/>
        <v>0.18230098101184947</v>
      </c>
      <c r="Q41" s="58">
        <f t="shared" si="20"/>
        <v>0</v>
      </c>
      <c r="R41" s="58">
        <f t="shared" si="21"/>
        <v>0.13001389680920727</v>
      </c>
      <c r="S41" s="58">
        <f t="shared" si="22"/>
        <v>9.1004350660068706E-3</v>
      </c>
      <c r="T41" s="58">
        <f t="shared" si="23"/>
        <v>4.2313787190002027E-2</v>
      </c>
      <c r="U41" s="161">
        <f t="shared" si="24"/>
        <v>0.99546785332696575</v>
      </c>
      <c r="V41" s="400">
        <f t="shared" si="25"/>
        <v>0</v>
      </c>
      <c r="W41" s="64">
        <f t="shared" si="26"/>
        <v>0</v>
      </c>
      <c r="X41" s="64">
        <f t="shared" si="27"/>
        <v>4.5321466730343461E-3</v>
      </c>
      <c r="Y41" s="162">
        <f t="shared" si="28"/>
        <v>4.5321466730343461E-3</v>
      </c>
      <c r="Z41" s="162">
        <f t="shared" si="29"/>
        <v>1</v>
      </c>
    </row>
    <row r="42" spans="1:26" s="3" customFormat="1" x14ac:dyDescent="0.25">
      <c r="A42" s="27">
        <f>'T1'!A42</f>
        <v>1964</v>
      </c>
      <c r="B42" s="75">
        <v>1227.1765481799998</v>
      </c>
      <c r="C42" s="76">
        <v>421.03793475000003</v>
      </c>
      <c r="D42" s="76">
        <v>0</v>
      </c>
      <c r="E42" s="76">
        <v>195.21541596999998</v>
      </c>
      <c r="F42" s="76">
        <v>81.776044180000014</v>
      </c>
      <c r="G42" s="76">
        <v>96.381829369999991</v>
      </c>
      <c r="H42" s="154">
        <f t="shared" si="15"/>
        <v>2021.5877724500001</v>
      </c>
      <c r="I42" s="78">
        <v>0</v>
      </c>
      <c r="J42" s="78">
        <v>0</v>
      </c>
      <c r="K42" s="77">
        <f t="shared" si="16"/>
        <v>9.2781044999999995</v>
      </c>
      <c r="L42" s="359">
        <v>9.2781044999999995</v>
      </c>
      <c r="M42" s="155">
        <f t="shared" si="17"/>
        <v>2030.86587695</v>
      </c>
      <c r="O42" s="103">
        <f t="shared" si="30"/>
        <v>0.60426272463792696</v>
      </c>
      <c r="P42" s="58">
        <f t="shared" si="19"/>
        <v>0.20731941952874025</v>
      </c>
      <c r="Q42" s="58">
        <f t="shared" si="20"/>
        <v>0</v>
      </c>
      <c r="R42" s="58">
        <f t="shared" si="21"/>
        <v>9.6124228677857776E-2</v>
      </c>
      <c r="S42" s="58">
        <f t="shared" si="22"/>
        <v>4.0266590279616647E-2</v>
      </c>
      <c r="T42" s="58">
        <f t="shared" si="23"/>
        <v>4.7458490717638323E-2</v>
      </c>
      <c r="U42" s="161">
        <f t="shared" si="24"/>
        <v>0.99543145384178</v>
      </c>
      <c r="V42" s="400">
        <f t="shared" si="25"/>
        <v>0</v>
      </c>
      <c r="W42" s="64">
        <f t="shared" si="26"/>
        <v>0</v>
      </c>
      <c r="X42" s="64">
        <f t="shared" si="27"/>
        <v>4.5685461582199932E-3</v>
      </c>
      <c r="Y42" s="162">
        <f t="shared" si="28"/>
        <v>4.5685461582199932E-3</v>
      </c>
      <c r="Z42" s="162">
        <f t="shared" si="29"/>
        <v>1</v>
      </c>
    </row>
    <row r="43" spans="1:26" s="3" customFormat="1" x14ac:dyDescent="0.25">
      <c r="A43" s="27">
        <f>'T1'!A43</f>
        <v>1965</v>
      </c>
      <c r="B43" s="75">
        <v>1318.3462819700001</v>
      </c>
      <c r="C43" s="76">
        <v>445.40670994999999</v>
      </c>
      <c r="D43" s="76">
        <v>0</v>
      </c>
      <c r="E43" s="76">
        <v>247.78211345</v>
      </c>
      <c r="F43" s="76">
        <v>86.113293569999996</v>
      </c>
      <c r="G43" s="76">
        <v>100.81853464999999</v>
      </c>
      <c r="H43" s="154">
        <f t="shared" si="15"/>
        <v>2198.4669335900003</v>
      </c>
      <c r="I43" s="78">
        <v>0</v>
      </c>
      <c r="J43" s="78">
        <v>0</v>
      </c>
      <c r="K43" s="77">
        <f t="shared" si="16"/>
        <v>11.13322052</v>
      </c>
      <c r="L43" s="359">
        <v>11.13322052</v>
      </c>
      <c r="M43" s="155">
        <f t="shared" si="17"/>
        <v>2209.6001541100004</v>
      </c>
      <c r="O43" s="103">
        <f t="shared" si="30"/>
        <v>0.59664472756203879</v>
      </c>
      <c r="P43" s="58">
        <f t="shared" si="19"/>
        <v>0.2015779683584446</v>
      </c>
      <c r="Q43" s="58">
        <f t="shared" si="20"/>
        <v>0</v>
      </c>
      <c r="R43" s="58">
        <f t="shared" si="21"/>
        <v>0.11213889218332516</v>
      </c>
      <c r="S43" s="58">
        <f t="shared" si="22"/>
        <v>3.8972342308097534E-2</v>
      </c>
      <c r="T43" s="58">
        <f t="shared" si="23"/>
        <v>4.5627501637556883E-2</v>
      </c>
      <c r="U43" s="161">
        <f t="shared" si="24"/>
        <v>0.99496143204946308</v>
      </c>
      <c r="V43" s="400">
        <f t="shared" si="25"/>
        <v>0</v>
      </c>
      <c r="W43" s="64">
        <f t="shared" si="26"/>
        <v>0</v>
      </c>
      <c r="X43" s="64">
        <f t="shared" si="27"/>
        <v>5.0385679505368808E-3</v>
      </c>
      <c r="Y43" s="162">
        <f t="shared" si="28"/>
        <v>5.0385679505368808E-3</v>
      </c>
      <c r="Z43" s="162">
        <f t="shared" si="29"/>
        <v>1</v>
      </c>
    </row>
    <row r="44" spans="1:26" s="3" customFormat="1" x14ac:dyDescent="0.25">
      <c r="A44" s="27">
        <f>'T1'!A44</f>
        <v>1966</v>
      </c>
      <c r="B44" s="75">
        <v>1391.67093415</v>
      </c>
      <c r="C44" s="76">
        <v>371.80901998163858</v>
      </c>
      <c r="D44" s="76">
        <v>0</v>
      </c>
      <c r="E44" s="76">
        <v>213.84804444999997</v>
      </c>
      <c r="F44" s="76">
        <v>90.269552789999992</v>
      </c>
      <c r="G44" s="76">
        <v>208.98097401000007</v>
      </c>
      <c r="H44" s="154">
        <f t="shared" si="15"/>
        <v>2276.5785253816384</v>
      </c>
      <c r="I44" s="78">
        <v>12.582325338361452</v>
      </c>
      <c r="J44" s="78">
        <v>0</v>
      </c>
      <c r="K44" s="77">
        <f t="shared" si="16"/>
        <v>2.42148903</v>
      </c>
      <c r="L44" s="359">
        <v>15.003814368361452</v>
      </c>
      <c r="M44" s="155">
        <f t="shared" si="17"/>
        <v>2291.5823397499998</v>
      </c>
      <c r="O44" s="92">
        <f t="shared" si="30"/>
        <v>0.6072969362740962</v>
      </c>
      <c r="P44" s="58">
        <f t="shared" si="19"/>
        <v>0.16224990633424111</v>
      </c>
      <c r="Q44" s="58">
        <f t="shared" si="20"/>
        <v>0</v>
      </c>
      <c r="R44" s="58">
        <f t="shared" si="21"/>
        <v>9.3318944181307373E-2</v>
      </c>
      <c r="S44" s="58">
        <f t="shared" si="22"/>
        <v>3.9391799816299838E-2</v>
      </c>
      <c r="T44" s="58">
        <f t="shared" si="23"/>
        <v>9.1195053472439849E-2</v>
      </c>
      <c r="U44" s="161">
        <f t="shared" si="24"/>
        <v>0.9934526400783843</v>
      </c>
      <c r="V44" s="400">
        <f t="shared" si="25"/>
        <v>5.4906712798869451E-3</v>
      </c>
      <c r="W44" s="64">
        <f t="shared" si="26"/>
        <v>0</v>
      </c>
      <c r="X44" s="64">
        <f t="shared" si="27"/>
        <v>1.056688641728742E-3</v>
      </c>
      <c r="Y44" s="162">
        <f t="shared" si="28"/>
        <v>6.5473599216156874E-3</v>
      </c>
      <c r="Z44" s="162">
        <f t="shared" si="29"/>
        <v>1</v>
      </c>
    </row>
    <row r="45" spans="1:26" s="3" customFormat="1" x14ac:dyDescent="0.25">
      <c r="A45" s="27">
        <f>'T1'!A45</f>
        <v>1967</v>
      </c>
      <c r="B45" s="75">
        <v>1525.5148463099999</v>
      </c>
      <c r="C45" s="76">
        <v>364.23326129139889</v>
      </c>
      <c r="D45" s="76">
        <v>117.82156291999999</v>
      </c>
      <c r="E45" s="76">
        <v>219.39876075999999</v>
      </c>
      <c r="F45" s="76">
        <v>85.47770783</v>
      </c>
      <c r="G45" s="76">
        <v>264.40027697999994</v>
      </c>
      <c r="H45" s="154">
        <f t="shared" si="15"/>
        <v>2576.8464160913986</v>
      </c>
      <c r="I45" s="78">
        <v>16.937361768601079</v>
      </c>
      <c r="J45" s="78">
        <v>12.6</v>
      </c>
      <c r="K45" s="77">
        <f t="shared" si="16"/>
        <v>4.5636240000002104E-2</v>
      </c>
      <c r="L45" s="359">
        <v>29.582998008601081</v>
      </c>
      <c r="M45" s="155">
        <f t="shared" si="17"/>
        <v>2606.4294140999996</v>
      </c>
      <c r="O45" s="92">
        <f t="shared" si="30"/>
        <v>0.58528914616195749</v>
      </c>
      <c r="P45" s="58">
        <f t="shared" si="19"/>
        <v>0.13974414934124302</v>
      </c>
      <c r="Q45" s="58">
        <f t="shared" si="20"/>
        <v>4.5204202455136809E-2</v>
      </c>
      <c r="R45" s="58">
        <f t="shared" si="21"/>
        <v>8.4175984038976331E-2</v>
      </c>
      <c r="S45" s="58">
        <f t="shared" si="22"/>
        <v>3.2794944442995959E-2</v>
      </c>
      <c r="T45" s="58">
        <f t="shared" si="23"/>
        <v>0.10144156429085474</v>
      </c>
      <c r="U45" s="161">
        <f t="shared" si="24"/>
        <v>0.98864999073116433</v>
      </c>
      <c r="V45" s="400">
        <f t="shared" si="25"/>
        <v>6.4983005781683719E-3</v>
      </c>
      <c r="W45" s="64">
        <f t="shared" si="26"/>
        <v>4.834199588079304E-3</v>
      </c>
      <c r="X45" s="64">
        <f t="shared" si="27"/>
        <v>1.7509102588055433E-5</v>
      </c>
      <c r="Y45" s="162">
        <f t="shared" si="28"/>
        <v>1.1350009268835731E-2</v>
      </c>
      <c r="Z45" s="162">
        <f t="shared" si="29"/>
        <v>1</v>
      </c>
    </row>
    <row r="46" spans="1:26" s="3" customFormat="1" x14ac:dyDescent="0.25">
      <c r="A46" s="27">
        <f>'T1'!A46</f>
        <v>1968</v>
      </c>
      <c r="B46" s="75">
        <v>1615.7128604199997</v>
      </c>
      <c r="C46" s="76">
        <v>395.34798590926897</v>
      </c>
      <c r="D46" s="76">
        <v>151.03609750966362</v>
      </c>
      <c r="E46" s="76">
        <v>272.76671176000002</v>
      </c>
      <c r="F46" s="76">
        <v>94.543094699999997</v>
      </c>
      <c r="G46" s="76">
        <v>356.46563423000009</v>
      </c>
      <c r="H46" s="154">
        <f t="shared" si="15"/>
        <v>2885.8723845289323</v>
      </c>
      <c r="I46" s="78">
        <v>17.637923300731064</v>
      </c>
      <c r="J46" s="78">
        <v>19.247832490336393</v>
      </c>
      <c r="K46" s="77">
        <f t="shared" si="16"/>
        <v>2.0013347228155318</v>
      </c>
      <c r="L46" s="359">
        <v>38.887090513882988</v>
      </c>
      <c r="M46" s="155">
        <f t="shared" si="17"/>
        <v>2924.7594750428152</v>
      </c>
      <c r="O46" s="92">
        <f t="shared" si="30"/>
        <v>0.55242589149876931</v>
      </c>
      <c r="P46" s="58">
        <f t="shared" si="19"/>
        <v>0.1351728199473502</v>
      </c>
      <c r="Q46" s="58">
        <f t="shared" si="20"/>
        <v>5.164051909172894E-2</v>
      </c>
      <c r="R46" s="58">
        <f t="shared" si="21"/>
        <v>9.3261245612686505E-2</v>
      </c>
      <c r="S46" s="58">
        <f t="shared" si="22"/>
        <v>3.2325083654482729E-2</v>
      </c>
      <c r="T46" s="58">
        <f t="shared" si="23"/>
        <v>0.12187861506963127</v>
      </c>
      <c r="U46" s="161">
        <f t="shared" si="24"/>
        <v>0.9867041748746489</v>
      </c>
      <c r="V46" s="400">
        <f t="shared" si="25"/>
        <v>6.0305551452133907E-3</v>
      </c>
      <c r="W46" s="64">
        <f t="shared" si="26"/>
        <v>6.5809967125774081E-3</v>
      </c>
      <c r="X46" s="64">
        <f t="shared" si="27"/>
        <v>6.8427326756031266E-4</v>
      </c>
      <c r="Y46" s="162">
        <f t="shared" si="28"/>
        <v>1.329582512535111E-2</v>
      </c>
      <c r="Z46" s="162">
        <f t="shared" si="29"/>
        <v>1</v>
      </c>
    </row>
    <row r="47" spans="1:26" s="3" customFormat="1" x14ac:dyDescent="0.25">
      <c r="A47" s="27">
        <f>'T1'!A47</f>
        <v>1969</v>
      </c>
      <c r="B47" s="75">
        <v>1692.3238654200002</v>
      </c>
      <c r="C47" s="76">
        <v>426.46949672687106</v>
      </c>
      <c r="D47" s="76">
        <v>180.52299915290646</v>
      </c>
      <c r="E47" s="76">
        <v>306.31825250999998</v>
      </c>
      <c r="F47" s="76">
        <v>103.22256384000001</v>
      </c>
      <c r="G47" s="76">
        <v>387.03840415000002</v>
      </c>
      <c r="H47" s="154">
        <f t="shared" si="15"/>
        <v>3095.8955817997776</v>
      </c>
      <c r="I47" s="78">
        <v>18.220173353128938</v>
      </c>
      <c r="J47" s="78">
        <v>20.968520267093524</v>
      </c>
      <c r="K47" s="77">
        <f t="shared" si="16"/>
        <v>1.8720253982780655</v>
      </c>
      <c r="L47" s="359">
        <v>41.060719018500528</v>
      </c>
      <c r="M47" s="155">
        <f t="shared" si="17"/>
        <v>3136.9563008182781</v>
      </c>
      <c r="O47" s="92">
        <f t="shared" si="30"/>
        <v>0.53947957929109691</v>
      </c>
      <c r="P47" s="58">
        <f t="shared" si="19"/>
        <v>0.13595009169098915</v>
      </c>
      <c r="Q47" s="58">
        <f t="shared" si="20"/>
        <v>5.7547183269915765E-2</v>
      </c>
      <c r="R47" s="58">
        <f t="shared" si="21"/>
        <v>9.7648237060266527E-2</v>
      </c>
      <c r="S47" s="58">
        <f t="shared" si="22"/>
        <v>3.2905324123601691E-2</v>
      </c>
      <c r="T47" s="58">
        <f t="shared" si="23"/>
        <v>0.12338023454424299</v>
      </c>
      <c r="U47" s="161">
        <f t="shared" si="24"/>
        <v>0.98691064998011291</v>
      </c>
      <c r="V47" s="400">
        <f t="shared" si="25"/>
        <v>5.8082330787892038E-3</v>
      </c>
      <c r="W47" s="64">
        <f t="shared" si="26"/>
        <v>6.6843520458426103E-3</v>
      </c>
      <c r="X47" s="64">
        <f t="shared" si="27"/>
        <v>5.9676489525523383E-4</v>
      </c>
      <c r="Y47" s="162">
        <f t="shared" si="28"/>
        <v>1.3089350019887048E-2</v>
      </c>
      <c r="Z47" s="162">
        <f t="shared" si="29"/>
        <v>1</v>
      </c>
    </row>
    <row r="48" spans="1:26" s="3" customFormat="1" x14ac:dyDescent="0.25">
      <c r="A48" s="27">
        <f>'T1'!A48</f>
        <v>1970</v>
      </c>
      <c r="B48" s="75">
        <v>1843.17607937</v>
      </c>
      <c r="C48" s="76">
        <v>448.13381621169566</v>
      </c>
      <c r="D48" s="76">
        <v>183.12749569842322</v>
      </c>
      <c r="E48" s="76">
        <v>276.07611657000001</v>
      </c>
      <c r="F48" s="76">
        <v>112.96288599</v>
      </c>
      <c r="G48" s="76">
        <v>342.98275759999996</v>
      </c>
      <c r="H48" s="154">
        <f t="shared" si="15"/>
        <v>3206.4591514401191</v>
      </c>
      <c r="I48" s="78">
        <v>18.832019258304371</v>
      </c>
      <c r="J48" s="78">
        <v>22.363722501576802</v>
      </c>
      <c r="K48" s="77">
        <f t="shared" si="16"/>
        <v>1.9381650754914972</v>
      </c>
      <c r="L48" s="359">
        <v>43.13390683537267</v>
      </c>
      <c r="M48" s="155">
        <f t="shared" si="17"/>
        <v>3249.5930582754918</v>
      </c>
      <c r="O48" s="92">
        <f t="shared" si="30"/>
        <v>0.5672021223322482</v>
      </c>
      <c r="P48" s="58">
        <f t="shared" si="19"/>
        <v>0.13790459549095457</v>
      </c>
      <c r="Q48" s="58">
        <f t="shared" si="20"/>
        <v>5.6353977994895804E-2</v>
      </c>
      <c r="R48" s="58">
        <f t="shared" si="21"/>
        <v>8.4957135130178205E-2</v>
      </c>
      <c r="S48" s="58">
        <f t="shared" si="22"/>
        <v>3.4762163743034223E-2</v>
      </c>
      <c r="T48" s="58">
        <f t="shared" si="23"/>
        <v>0.10554637194542001</v>
      </c>
      <c r="U48" s="161">
        <f t="shared" si="24"/>
        <v>0.98672636663673108</v>
      </c>
      <c r="V48" s="400">
        <f t="shared" si="25"/>
        <v>5.795193096669842E-3</v>
      </c>
      <c r="W48" s="64">
        <f t="shared" si="26"/>
        <v>6.8820071007429096E-3</v>
      </c>
      <c r="X48" s="64">
        <f t="shared" si="27"/>
        <v>5.9643316585617368E-4</v>
      </c>
      <c r="Y48" s="162">
        <f t="shared" si="28"/>
        <v>1.3273633363268925E-2</v>
      </c>
      <c r="Z48" s="162">
        <f t="shared" si="29"/>
        <v>1</v>
      </c>
    </row>
    <row r="49" spans="1:26" s="3" customFormat="1" x14ac:dyDescent="0.25">
      <c r="A49" s="27">
        <f>'T1'!A49</f>
        <v>1971</v>
      </c>
      <c r="B49" s="75">
        <v>2005.0735568000002</v>
      </c>
      <c r="C49" s="76">
        <v>474.66730391427035</v>
      </c>
      <c r="D49" s="76">
        <v>163.08601749689012</v>
      </c>
      <c r="E49" s="76">
        <v>251.54057957999996</v>
      </c>
      <c r="F49" s="76">
        <v>160.24844417999998</v>
      </c>
      <c r="G49" s="76">
        <v>378.43870053999996</v>
      </c>
      <c r="H49" s="154">
        <f t="shared" si="15"/>
        <v>3433.0546025111603</v>
      </c>
      <c r="I49" s="78">
        <v>18.933488495729652</v>
      </c>
      <c r="J49" s="78">
        <v>36.358214503109856</v>
      </c>
      <c r="K49" s="77">
        <f t="shared" si="16"/>
        <v>10.58172204000001</v>
      </c>
      <c r="L49" s="359">
        <v>65.873425038839514</v>
      </c>
      <c r="M49" s="155">
        <f t="shared" si="17"/>
        <v>3498.9280275499996</v>
      </c>
      <c r="O49" s="92">
        <f t="shared" si="30"/>
        <v>0.5730536727284391</v>
      </c>
      <c r="P49" s="58">
        <f t="shared" si="19"/>
        <v>0.13566077958072184</v>
      </c>
      <c r="Q49" s="58">
        <f t="shared" si="20"/>
        <v>4.6610280695337805E-2</v>
      </c>
      <c r="R49" s="58">
        <f t="shared" si="21"/>
        <v>7.1890755568393999E-2</v>
      </c>
      <c r="S49" s="58">
        <f t="shared" si="22"/>
        <v>4.579929707562698E-2</v>
      </c>
      <c r="T49" s="58">
        <f t="shared" si="23"/>
        <v>0.10815846955417036</v>
      </c>
      <c r="U49" s="161">
        <f t="shared" si="24"/>
        <v>0.98117325520268994</v>
      </c>
      <c r="V49" s="400">
        <f t="shared" si="25"/>
        <v>5.4112254801043039E-3</v>
      </c>
      <c r="W49" s="64">
        <f t="shared" si="26"/>
        <v>1.0391243894367387E-2</v>
      </c>
      <c r="X49" s="64">
        <f t="shared" si="27"/>
        <v>3.0242754228384304E-3</v>
      </c>
      <c r="Y49" s="162">
        <f t="shared" si="28"/>
        <v>1.882674479731012E-2</v>
      </c>
      <c r="Z49" s="162">
        <f t="shared" si="29"/>
        <v>1</v>
      </c>
    </row>
    <row r="50" spans="1:26" s="3" customFormat="1" x14ac:dyDescent="0.25">
      <c r="A50" s="27">
        <f>'T1'!A50</f>
        <v>1972</v>
      </c>
      <c r="B50" s="75">
        <v>2116.4979341100002</v>
      </c>
      <c r="C50" s="76">
        <v>500.63603313681659</v>
      </c>
      <c r="D50" s="76">
        <v>398.27336555729477</v>
      </c>
      <c r="E50" s="76">
        <v>375.11271289999991</v>
      </c>
      <c r="F50" s="76">
        <v>193.03239869999999</v>
      </c>
      <c r="G50" s="76">
        <v>445.97229802697228</v>
      </c>
      <c r="H50" s="154">
        <f t="shared" si="15"/>
        <v>4029.5247424310833</v>
      </c>
      <c r="I50" s="78">
        <v>19.068201613183422</v>
      </c>
      <c r="J50" s="78">
        <v>44.886374492705301</v>
      </c>
      <c r="K50" s="77">
        <f t="shared" si="16"/>
        <v>11.68712274240302</v>
      </c>
      <c r="L50" s="359">
        <v>75.641698848291739</v>
      </c>
      <c r="M50" s="155">
        <f t="shared" si="17"/>
        <v>4105.1664412793752</v>
      </c>
      <c r="O50" s="92">
        <f t="shared" si="30"/>
        <v>0.51556933546655259</v>
      </c>
      <c r="P50" s="58">
        <f t="shared" si="19"/>
        <v>0.12195267604808573</v>
      </c>
      <c r="Q50" s="58">
        <f t="shared" si="20"/>
        <v>9.7017592649221024E-2</v>
      </c>
      <c r="R50" s="58">
        <f t="shared" si="21"/>
        <v>9.1375762290187679E-2</v>
      </c>
      <c r="S50" s="58">
        <f t="shared" si="22"/>
        <v>4.7021820299164636E-2</v>
      </c>
      <c r="T50" s="58">
        <f t="shared" si="23"/>
        <v>0.10863683711883433</v>
      </c>
      <c r="U50" s="161">
        <f t="shared" si="24"/>
        <v>0.98157402387204595</v>
      </c>
      <c r="V50" s="400">
        <f t="shared" si="25"/>
        <v>4.6449277723416291E-3</v>
      </c>
      <c r="W50" s="64">
        <f t="shared" si="26"/>
        <v>1.0934118052157823E-2</v>
      </c>
      <c r="X50" s="64">
        <f t="shared" si="27"/>
        <v>2.8469303034545724E-3</v>
      </c>
      <c r="Y50" s="162">
        <f t="shared" si="28"/>
        <v>1.8425976127954023E-2</v>
      </c>
      <c r="Z50" s="162">
        <f t="shared" si="29"/>
        <v>1</v>
      </c>
    </row>
    <row r="51" spans="1:26" s="3" customFormat="1" x14ac:dyDescent="0.25">
      <c r="A51" s="27">
        <f>'T1'!A51</f>
        <v>1973</v>
      </c>
      <c r="B51" s="75">
        <v>2349.2385337200003</v>
      </c>
      <c r="C51" s="76">
        <v>531.37116678931864</v>
      </c>
      <c r="D51" s="76">
        <v>392.02472044045646</v>
      </c>
      <c r="E51" s="76">
        <v>367.99664520000005</v>
      </c>
      <c r="F51" s="76">
        <v>216.62110902000001</v>
      </c>
      <c r="G51" s="76">
        <v>419.32343535570118</v>
      </c>
      <c r="H51" s="154">
        <f t="shared" si="15"/>
        <v>4276.5756105254759</v>
      </c>
      <c r="I51" s="78">
        <v>19.973589080681354</v>
      </c>
      <c r="J51" s="78">
        <v>47.534682829543556</v>
      </c>
      <c r="K51" s="77">
        <f t="shared" si="16"/>
        <v>11.563044099229231</v>
      </c>
      <c r="L51" s="359">
        <v>79.071316009454137</v>
      </c>
      <c r="M51" s="155">
        <f t="shared" si="17"/>
        <v>4355.6469265349297</v>
      </c>
      <c r="O51" s="92">
        <f t="shared" si="30"/>
        <v>0.53935467528560732</v>
      </c>
      <c r="P51" s="58">
        <f t="shared" si="19"/>
        <v>0.12199592293676638</v>
      </c>
      <c r="Q51" s="58">
        <f t="shared" si="20"/>
        <v>9.0003787509086719E-2</v>
      </c>
      <c r="R51" s="58">
        <f t="shared" si="21"/>
        <v>8.4487253307456281E-2</v>
      </c>
      <c r="S51" s="58">
        <f t="shared" si="22"/>
        <v>4.9733394986707452E-2</v>
      </c>
      <c r="T51" s="58">
        <f t="shared" si="23"/>
        <v>9.6271218128620842E-2</v>
      </c>
      <c r="U51" s="161">
        <f t="shared" si="24"/>
        <v>0.98184625215424481</v>
      </c>
      <c r="V51" s="400">
        <f t="shared" si="25"/>
        <v>4.5856768047475892E-3</v>
      </c>
      <c r="W51" s="64">
        <f t="shared" si="26"/>
        <v>1.0913346198921378E-2</v>
      </c>
      <c r="X51" s="64">
        <f t="shared" si="27"/>
        <v>2.6547248420863258E-3</v>
      </c>
      <c r="Y51" s="162">
        <f t="shared" si="28"/>
        <v>1.815374784575529E-2</v>
      </c>
      <c r="Z51" s="162">
        <f t="shared" si="29"/>
        <v>1</v>
      </c>
    </row>
    <row r="52" spans="1:26" s="3" customFormat="1" x14ac:dyDescent="0.25">
      <c r="A52" s="27">
        <f>'T1'!A52</f>
        <v>1974</v>
      </c>
      <c r="B52" s="75">
        <v>2492.5737898700004</v>
      </c>
      <c r="C52" s="76">
        <v>554.49939613855861</v>
      </c>
      <c r="D52" s="76">
        <v>404.75715482292787</v>
      </c>
      <c r="E52" s="76">
        <v>363.67873567999999</v>
      </c>
      <c r="F52" s="76">
        <v>222.68129575</v>
      </c>
      <c r="G52" s="76">
        <v>376.75794407380698</v>
      </c>
      <c r="H52" s="154">
        <f t="shared" si="15"/>
        <v>4414.9483163352943</v>
      </c>
      <c r="I52" s="78">
        <v>20.886155201441426</v>
      </c>
      <c r="J52" s="78">
        <v>50.113259957072096</v>
      </c>
      <c r="K52" s="77">
        <f t="shared" si="16"/>
        <v>11.38318520351023</v>
      </c>
      <c r="L52" s="359">
        <v>82.382600362023751</v>
      </c>
      <c r="M52" s="155">
        <f t="shared" si="17"/>
        <v>4497.3309166973177</v>
      </c>
      <c r="O52" s="92">
        <f t="shared" si="30"/>
        <v>0.55423401925257021</v>
      </c>
      <c r="P52" s="58">
        <f t="shared" si="19"/>
        <v>0.1232952180769841</v>
      </c>
      <c r="Q52" s="58">
        <f t="shared" si="20"/>
        <v>8.9999415724597687E-2</v>
      </c>
      <c r="R52" s="58">
        <f t="shared" si="21"/>
        <v>8.0865460517873772E-2</v>
      </c>
      <c r="S52" s="58">
        <f t="shared" si="22"/>
        <v>4.9514100668742726E-2</v>
      </c>
      <c r="T52" s="58">
        <f t="shared" si="23"/>
        <v>8.3773676220936136E-2</v>
      </c>
      <c r="U52" s="161">
        <f t="shared" si="24"/>
        <v>0.98168189046170473</v>
      </c>
      <c r="V52" s="400">
        <f t="shared" si="25"/>
        <v>4.6441223891035104E-3</v>
      </c>
      <c r="W52" s="64">
        <f t="shared" si="26"/>
        <v>1.1142889168109852E-2</v>
      </c>
      <c r="X52" s="64">
        <f t="shared" si="27"/>
        <v>2.5310979810819977E-3</v>
      </c>
      <c r="Y52" s="162">
        <f t="shared" si="28"/>
        <v>1.8318109538295359E-2</v>
      </c>
      <c r="Z52" s="162">
        <f t="shared" si="29"/>
        <v>1</v>
      </c>
    </row>
    <row r="53" spans="1:26" s="3" customFormat="1" x14ac:dyDescent="0.25">
      <c r="A53" s="27">
        <f>'T1'!A53</f>
        <v>1975</v>
      </c>
      <c r="B53" s="75">
        <v>2652.8512495300001</v>
      </c>
      <c r="C53" s="76">
        <v>769.78237318803997</v>
      </c>
      <c r="D53" s="76">
        <v>413.28952745130215</v>
      </c>
      <c r="E53" s="76">
        <v>443.50397677999996</v>
      </c>
      <c r="F53" s="76">
        <v>225.83174702999997</v>
      </c>
      <c r="G53" s="76">
        <v>412.45360720099603</v>
      </c>
      <c r="H53" s="154">
        <f t="shared" si="15"/>
        <v>4917.7124811803378</v>
      </c>
      <c r="I53" s="78">
        <v>21.320215311959931</v>
      </c>
      <c r="J53" s="78">
        <v>52.585134938697855</v>
      </c>
      <c r="K53" s="77">
        <f t="shared" si="16"/>
        <v>11.33808380136626</v>
      </c>
      <c r="L53" s="359">
        <v>85.243434052024043</v>
      </c>
      <c r="M53" s="155">
        <f t="shared" si="17"/>
        <v>5002.9559152323618</v>
      </c>
      <c r="O53" s="92">
        <f t="shared" si="30"/>
        <v>0.5302567710926529</v>
      </c>
      <c r="P53" s="58">
        <f t="shared" si="19"/>
        <v>0.1538655119555031</v>
      </c>
      <c r="Q53" s="58">
        <f t="shared" si="20"/>
        <v>8.2609068409531833E-2</v>
      </c>
      <c r="R53" s="58">
        <f t="shared" si="21"/>
        <v>8.864838793195752E-2</v>
      </c>
      <c r="S53" s="58">
        <f t="shared" si="22"/>
        <v>4.5139663602154934E-2</v>
      </c>
      <c r="T53" s="58">
        <f t="shared" si="23"/>
        <v>8.2441983137450783E-2</v>
      </c>
      <c r="U53" s="161">
        <f t="shared" si="24"/>
        <v>0.98296138612925099</v>
      </c>
      <c r="V53" s="400">
        <f t="shared" si="25"/>
        <v>4.261523721815509E-3</v>
      </c>
      <c r="W53" s="64">
        <f t="shared" si="26"/>
        <v>1.0510813173186945E-2</v>
      </c>
      <c r="X53" s="64">
        <f t="shared" si="27"/>
        <v>2.2662769757465801E-3</v>
      </c>
      <c r="Y53" s="162">
        <f t="shared" si="28"/>
        <v>1.7038613870749033E-2</v>
      </c>
      <c r="Z53" s="162">
        <f t="shared" si="29"/>
        <v>1</v>
      </c>
    </row>
    <row r="54" spans="1:26" s="3" customFormat="1" x14ac:dyDescent="0.25">
      <c r="A54" s="27">
        <f>'T1'!A54</f>
        <v>1976</v>
      </c>
      <c r="B54" s="75">
        <v>2966.58</v>
      </c>
      <c r="C54" s="76">
        <v>803.0022586310555</v>
      </c>
      <c r="D54" s="76">
        <v>471.9740070675889</v>
      </c>
      <c r="E54" s="76">
        <v>687.66857119999997</v>
      </c>
      <c r="F54" s="76">
        <v>229.39697255000002</v>
      </c>
      <c r="G54" s="76">
        <v>512.59375433558114</v>
      </c>
      <c r="H54" s="154">
        <f t="shared" si="15"/>
        <v>5671.2155637842252</v>
      </c>
      <c r="I54" s="78">
        <v>22.048837488944493</v>
      </c>
      <c r="J54" s="78">
        <v>55.591150562411123</v>
      </c>
      <c r="K54" s="77">
        <f t="shared" si="16"/>
        <v>12.382644240000012</v>
      </c>
      <c r="L54" s="359">
        <v>90.02263229135562</v>
      </c>
      <c r="M54" s="155">
        <f t="shared" si="17"/>
        <v>5761.2381960755811</v>
      </c>
      <c r="O54" s="92">
        <f t="shared" si="30"/>
        <v>0.51492056030954669</v>
      </c>
      <c r="P54" s="58">
        <f t="shared" si="19"/>
        <v>0.13938015254742317</v>
      </c>
      <c r="Q54" s="58">
        <f t="shared" si="20"/>
        <v>8.1922321383810587E-2</v>
      </c>
      <c r="R54" s="58">
        <f t="shared" si="21"/>
        <v>0.11936124628008325</v>
      </c>
      <c r="S54" s="58">
        <f t="shared" si="22"/>
        <v>3.9817303979248729E-2</v>
      </c>
      <c r="T54" s="58">
        <f t="shared" si="23"/>
        <v>8.8972845227046474E-2</v>
      </c>
      <c r="U54" s="161">
        <f t="shared" si="24"/>
        <v>0.98437442972715883</v>
      </c>
      <c r="V54" s="400">
        <f t="shared" si="25"/>
        <v>3.8271004840528273E-3</v>
      </c>
      <c r="W54" s="64">
        <f t="shared" si="26"/>
        <v>9.649167187754621E-3</v>
      </c>
      <c r="X54" s="64">
        <f t="shared" si="27"/>
        <v>2.1493026010337112E-3</v>
      </c>
      <c r="Y54" s="162">
        <f t="shared" si="28"/>
        <v>1.5625570272841158E-2</v>
      </c>
      <c r="Z54" s="162">
        <f t="shared" si="29"/>
        <v>1</v>
      </c>
    </row>
    <row r="55" spans="1:26" s="3" customFormat="1" x14ac:dyDescent="0.25">
      <c r="A55" s="27">
        <f>'T1'!A55</f>
        <v>1977</v>
      </c>
      <c r="B55" s="75">
        <v>3235.9810000000002</v>
      </c>
      <c r="C55" s="76">
        <v>843.98429640060374</v>
      </c>
      <c r="D55" s="76">
        <v>566.1966397690386</v>
      </c>
      <c r="E55" s="76">
        <v>726.05720900000006</v>
      </c>
      <c r="F55" s="76">
        <v>237.14090600000003</v>
      </c>
      <c r="G55" s="76">
        <v>566.41717234756584</v>
      </c>
      <c r="H55" s="154">
        <f t="shared" si="15"/>
        <v>6175.7772235172088</v>
      </c>
      <c r="I55" s="78">
        <v>23.866180599396269</v>
      </c>
      <c r="J55" s="78">
        <v>60.194999230961294</v>
      </c>
      <c r="K55" s="77">
        <f t="shared" si="16"/>
        <v>13.299329710000002</v>
      </c>
      <c r="L55" s="359">
        <v>97.360509540357569</v>
      </c>
      <c r="M55" s="155">
        <f t="shared" si="17"/>
        <v>6273.137733057566</v>
      </c>
      <c r="O55" s="92">
        <f t="shared" si="30"/>
        <v>0.51584727415553866</v>
      </c>
      <c r="P55" s="58">
        <f t="shared" si="19"/>
        <v>0.13453941748370327</v>
      </c>
      <c r="Q55" s="58">
        <f t="shared" si="20"/>
        <v>9.0257326375180802E-2</v>
      </c>
      <c r="R55" s="58">
        <f t="shared" si="21"/>
        <v>0.11574067713735903</v>
      </c>
      <c r="S55" s="58">
        <f t="shared" si="22"/>
        <v>3.7802598331348303E-2</v>
      </c>
      <c r="T55" s="58">
        <f t="shared" si="23"/>
        <v>9.0292481442375505E-2</v>
      </c>
      <c r="U55" s="161">
        <f t="shared" si="24"/>
        <v>0.98447977492550554</v>
      </c>
      <c r="V55" s="400">
        <f t="shared" si="25"/>
        <v>3.804504478457186E-3</v>
      </c>
      <c r="W55" s="64">
        <f t="shared" si="26"/>
        <v>9.5956763253820469E-3</v>
      </c>
      <c r="X55" s="64">
        <f t="shared" si="27"/>
        <v>2.1200442706552575E-3</v>
      </c>
      <c r="Y55" s="162">
        <f t="shared" si="28"/>
        <v>1.5520225074494491E-2</v>
      </c>
      <c r="Z55" s="162">
        <f t="shared" si="29"/>
        <v>1</v>
      </c>
    </row>
    <row r="56" spans="1:26" s="3" customFormat="1" x14ac:dyDescent="0.25">
      <c r="A56" s="27">
        <f>'T1'!A56</f>
        <v>1978</v>
      </c>
      <c r="B56" s="75">
        <v>3229.9931839999995</v>
      </c>
      <c r="C56" s="76">
        <v>904.23627656901294</v>
      </c>
      <c r="D56" s="76">
        <v>634.15009260847398</v>
      </c>
      <c r="E56" s="76">
        <v>692.54099199999996</v>
      </c>
      <c r="F56" s="76">
        <v>239.201234</v>
      </c>
      <c r="G56" s="76">
        <v>607.90139867999983</v>
      </c>
      <c r="H56" s="154">
        <f t="shared" si="15"/>
        <v>6308.0231778574862</v>
      </c>
      <c r="I56" s="78">
        <v>26.940837430987049</v>
      </c>
      <c r="J56" s="78">
        <v>66.293486391526116</v>
      </c>
      <c r="K56" s="77">
        <f t="shared" si="16"/>
        <v>14.935729000000009</v>
      </c>
      <c r="L56" s="359">
        <v>108.17005282251317</v>
      </c>
      <c r="M56" s="155">
        <f t="shared" si="17"/>
        <v>6416.193230679999</v>
      </c>
      <c r="O56" s="92">
        <f t="shared" si="30"/>
        <v>0.50341270405562266</v>
      </c>
      <c r="P56" s="58">
        <f t="shared" si="19"/>
        <v>0.14093033736036351</v>
      </c>
      <c r="Q56" s="58">
        <f t="shared" si="20"/>
        <v>9.8835878192724824E-2</v>
      </c>
      <c r="R56" s="58">
        <f t="shared" si="21"/>
        <v>0.1079364300764058</v>
      </c>
      <c r="S56" s="58">
        <f t="shared" si="22"/>
        <v>3.7280865055033426E-2</v>
      </c>
      <c r="T56" s="58">
        <f t="shared" si="23"/>
        <v>9.4744870801775002E-2</v>
      </c>
      <c r="U56" s="161">
        <f t="shared" si="24"/>
        <v>0.98314108554192514</v>
      </c>
      <c r="V56" s="400">
        <f t="shared" si="25"/>
        <v>4.1988818700417806E-3</v>
      </c>
      <c r="W56" s="64">
        <f t="shared" si="26"/>
        <v>1.0332214758516589E-2</v>
      </c>
      <c r="X56" s="64">
        <f t="shared" si="27"/>
        <v>2.3278178295165052E-3</v>
      </c>
      <c r="Y56" s="162">
        <f t="shared" si="28"/>
        <v>1.6858914458074872E-2</v>
      </c>
      <c r="Z56" s="162">
        <f t="shared" si="29"/>
        <v>1</v>
      </c>
    </row>
    <row r="57" spans="1:26" s="3" customFormat="1" x14ac:dyDescent="0.25">
      <c r="A57" s="27">
        <f>'T1'!A57</f>
        <v>1979</v>
      </c>
      <c r="B57" s="75">
        <v>3129.9095159999997</v>
      </c>
      <c r="C57" s="76">
        <v>973.7053411860212</v>
      </c>
      <c r="D57" s="76">
        <v>646.34610411314407</v>
      </c>
      <c r="E57" s="76">
        <v>688.09193099999993</v>
      </c>
      <c r="F57" s="76">
        <v>263.56007</v>
      </c>
      <c r="G57" s="76">
        <v>625.68918722000012</v>
      </c>
      <c r="H57" s="154">
        <f t="shared" si="15"/>
        <v>6327.3021495191651</v>
      </c>
      <c r="I57" s="78">
        <v>30.823073813978784</v>
      </c>
      <c r="J57" s="78">
        <v>72.928048886855919</v>
      </c>
      <c r="K57" s="77">
        <f t="shared" si="16"/>
        <v>16.355563000000004</v>
      </c>
      <c r="L57" s="359">
        <v>120.1066857008347</v>
      </c>
      <c r="M57" s="155">
        <f t="shared" si="17"/>
        <v>6447.4088352199997</v>
      </c>
      <c r="O57" s="92">
        <f t="shared" si="30"/>
        <v>0.48545231053169291</v>
      </c>
      <c r="P57" s="58">
        <f t="shared" si="19"/>
        <v>0.15102273891287929</v>
      </c>
      <c r="Q57" s="58">
        <f t="shared" si="20"/>
        <v>0.10024897142901429</v>
      </c>
      <c r="R57" s="58">
        <f t="shared" si="21"/>
        <v>0.10672379378847328</v>
      </c>
      <c r="S57" s="58">
        <f t="shared" si="22"/>
        <v>4.0878448495504281E-2</v>
      </c>
      <c r="T57" s="58">
        <f t="shared" si="23"/>
        <v>9.7045061545046302E-2</v>
      </c>
      <c r="U57" s="161">
        <f t="shared" si="24"/>
        <v>0.98137132470261035</v>
      </c>
      <c r="V57" s="400">
        <f t="shared" si="25"/>
        <v>4.7806916858758553E-3</v>
      </c>
      <c r="W57" s="64">
        <f t="shared" si="26"/>
        <v>1.1311218312770056E-2</v>
      </c>
      <c r="X57" s="64">
        <f t="shared" si="27"/>
        <v>2.5367652987437574E-3</v>
      </c>
      <c r="Y57" s="162">
        <f t="shared" si="28"/>
        <v>1.8628675297389669E-2</v>
      </c>
      <c r="Z57" s="162">
        <f t="shared" si="29"/>
        <v>1</v>
      </c>
    </row>
    <row r="58" spans="1:26" s="3" customFormat="1" x14ac:dyDescent="0.25">
      <c r="A58" s="27">
        <f>'T1'!A58</f>
        <v>1980</v>
      </c>
      <c r="B58" s="75">
        <v>3196.210196</v>
      </c>
      <c r="C58" s="76">
        <v>1107.6759246104755</v>
      </c>
      <c r="D58" s="76">
        <v>799.4272650068682</v>
      </c>
      <c r="E58" s="76">
        <v>822.16151699999989</v>
      </c>
      <c r="F58" s="76">
        <v>288.569523</v>
      </c>
      <c r="G58" s="76">
        <v>642.78866884999991</v>
      </c>
      <c r="H58" s="154">
        <f t="shared" si="15"/>
        <v>6856.8330944673435</v>
      </c>
      <c r="I58" s="78">
        <v>34.569633389524441</v>
      </c>
      <c r="J58" s="78">
        <v>80.811515993131835</v>
      </c>
      <c r="K58" s="77">
        <f t="shared" si="16"/>
        <v>17.239612999999991</v>
      </c>
      <c r="L58" s="359">
        <v>132.62076238265627</v>
      </c>
      <c r="M58" s="155">
        <f t="shared" si="17"/>
        <v>6989.4538568499993</v>
      </c>
      <c r="O58" s="92">
        <f t="shared" si="30"/>
        <v>0.45729040658413689</v>
      </c>
      <c r="P58" s="58">
        <f t="shared" si="19"/>
        <v>0.15847817974002362</v>
      </c>
      <c r="Q58" s="58">
        <f t="shared" si="20"/>
        <v>0.11437621327500305</v>
      </c>
      <c r="R58" s="58">
        <f t="shared" si="21"/>
        <v>0.11762886397686742</v>
      </c>
      <c r="S58" s="58">
        <f t="shared" si="22"/>
        <v>4.1286419355524906E-2</v>
      </c>
      <c r="T58" s="58">
        <f t="shared" si="23"/>
        <v>9.1965507179081848E-2</v>
      </c>
      <c r="U58" s="161">
        <f t="shared" si="24"/>
        <v>0.98102559011063772</v>
      </c>
      <c r="V58" s="400">
        <f t="shared" si="25"/>
        <v>4.9459706148062693E-3</v>
      </c>
      <c r="W58" s="64">
        <f t="shared" si="26"/>
        <v>1.1561921381587301E-2</v>
      </c>
      <c r="X58" s="64">
        <f t="shared" si="27"/>
        <v>2.4665178929687542E-3</v>
      </c>
      <c r="Y58" s="162">
        <f t="shared" si="28"/>
        <v>1.8974409889362324E-2</v>
      </c>
      <c r="Z58" s="162">
        <f t="shared" si="29"/>
        <v>1</v>
      </c>
    </row>
    <row r="59" spans="1:26" s="3" customFormat="1" x14ac:dyDescent="0.25">
      <c r="A59" s="27">
        <f>'T1'!A59</f>
        <v>1981</v>
      </c>
      <c r="B59" s="75">
        <v>3298.090087</v>
      </c>
      <c r="C59" s="76">
        <v>1272.5207033866961</v>
      </c>
      <c r="D59" s="76">
        <v>929.79527135447006</v>
      </c>
      <c r="E59" s="76">
        <v>1009.69936</v>
      </c>
      <c r="F59" s="76">
        <v>321.64562000000001</v>
      </c>
      <c r="G59" s="76">
        <v>667.74851518999992</v>
      </c>
      <c r="H59" s="154">
        <f t="shared" si="15"/>
        <v>7499.4995569311659</v>
      </c>
      <c r="I59" s="78">
        <v>38.827371613303804</v>
      </c>
      <c r="J59" s="78">
        <v>90.197913645529937</v>
      </c>
      <c r="K59" s="77">
        <f t="shared" si="16"/>
        <v>24.340645000000009</v>
      </c>
      <c r="L59" s="359">
        <v>153.36593025883374</v>
      </c>
      <c r="M59" s="155">
        <f t="shared" si="17"/>
        <v>7652.8654871899998</v>
      </c>
      <c r="O59" s="92">
        <f t="shared" si="30"/>
        <v>0.43096146045172445</v>
      </c>
      <c r="P59" s="58">
        <f t="shared" si="19"/>
        <v>0.16628029141721445</v>
      </c>
      <c r="Q59" s="58">
        <f t="shared" si="20"/>
        <v>0.12149635622249449</v>
      </c>
      <c r="R59" s="58">
        <f t="shared" si="21"/>
        <v>0.13193742418315316</v>
      </c>
      <c r="S59" s="58">
        <f t="shared" si="22"/>
        <v>4.2029435972499071E-2</v>
      </c>
      <c r="T59" s="58">
        <f t="shared" si="23"/>
        <v>8.7254704307521497E-2</v>
      </c>
      <c r="U59" s="161">
        <f t="shared" si="24"/>
        <v>0.97995967255460714</v>
      </c>
      <c r="V59" s="400">
        <f t="shared" si="25"/>
        <v>5.0735729875686789E-3</v>
      </c>
      <c r="W59" s="64">
        <f t="shared" si="26"/>
        <v>1.1786162163245999E-2</v>
      </c>
      <c r="X59" s="64">
        <f t="shared" si="27"/>
        <v>3.1805922945782068E-3</v>
      </c>
      <c r="Y59" s="162">
        <f t="shared" si="28"/>
        <v>2.0040327445392886E-2</v>
      </c>
      <c r="Z59" s="162">
        <f t="shared" si="29"/>
        <v>1</v>
      </c>
    </row>
    <row r="60" spans="1:26" s="3" customFormat="1" x14ac:dyDescent="0.25">
      <c r="A60" s="27">
        <f>'T1'!A60</f>
        <v>1982</v>
      </c>
      <c r="B60" s="75">
        <v>3602.8181889999996</v>
      </c>
      <c r="C60" s="76">
        <v>1371.71218512</v>
      </c>
      <c r="D60" s="76">
        <v>1062.6098793602362</v>
      </c>
      <c r="E60" s="76">
        <v>1028.2141770000001</v>
      </c>
      <c r="F60" s="76">
        <v>412.30479800000001</v>
      </c>
      <c r="G60" s="76">
        <v>455.35698513000006</v>
      </c>
      <c r="H60" s="154">
        <f t="shared" ref="H60:H91" si="31">SUM(B60:G60)</f>
        <v>7933.0162136102354</v>
      </c>
      <c r="I60" s="78">
        <v>43.143253879999996</v>
      </c>
      <c r="J60" s="78">
        <v>98.528338639763717</v>
      </c>
      <c r="K60" s="77">
        <f t="shared" si="16"/>
        <v>28.422303999999997</v>
      </c>
      <c r="L60" s="359">
        <v>170.09389651976372</v>
      </c>
      <c r="M60" s="155">
        <f t="shared" si="17"/>
        <v>8103.1101101299992</v>
      </c>
      <c r="O60" s="92">
        <f t="shared" si="30"/>
        <v>0.44462165021008199</v>
      </c>
      <c r="P60" s="58">
        <f t="shared" si="19"/>
        <v>0.16928218504709341</v>
      </c>
      <c r="Q60" s="58">
        <f t="shared" si="20"/>
        <v>0.13113605330770811</v>
      </c>
      <c r="R60" s="58">
        <f t="shared" si="21"/>
        <v>0.1268913001335859</v>
      </c>
      <c r="S60" s="58">
        <f t="shared" si="22"/>
        <v>5.0882289935140143E-2</v>
      </c>
      <c r="T60" s="58">
        <f t="shared" si="23"/>
        <v>5.6195334746931475E-2</v>
      </c>
      <c r="U60" s="161">
        <f t="shared" si="24"/>
        <v>0.97900881338054102</v>
      </c>
      <c r="V60" s="400">
        <f t="shared" si="25"/>
        <v>5.3242833052539922E-3</v>
      </c>
      <c r="W60" s="64">
        <f t="shared" si="26"/>
        <v>1.2159323679507918E-2</v>
      </c>
      <c r="X60" s="64">
        <f t="shared" si="27"/>
        <v>3.5075796346970799E-3</v>
      </c>
      <c r="Y60" s="162">
        <f t="shared" si="28"/>
        <v>2.0991186619458993E-2</v>
      </c>
      <c r="Z60" s="162">
        <f t="shared" si="29"/>
        <v>1</v>
      </c>
    </row>
    <row r="61" spans="1:26" s="3" customFormat="1" x14ac:dyDescent="0.25">
      <c r="A61" s="27">
        <f>'T1'!A61</f>
        <v>1983</v>
      </c>
      <c r="B61" s="75">
        <v>3787.4331310000002</v>
      </c>
      <c r="C61" s="76">
        <v>1479.1900783499998</v>
      </c>
      <c r="D61" s="76">
        <v>1225.4933962264809</v>
      </c>
      <c r="E61" s="76">
        <v>1020.3092799999999</v>
      </c>
      <c r="F61" s="76">
        <v>462.06228800000002</v>
      </c>
      <c r="G61" s="76">
        <v>427.53602555000003</v>
      </c>
      <c r="H61" s="154">
        <f t="shared" si="31"/>
        <v>8402.0241991264811</v>
      </c>
      <c r="I61" s="78">
        <v>35.62867665000001</v>
      </c>
      <c r="J61" s="78">
        <v>108.80887477351909</v>
      </c>
      <c r="K61" s="77">
        <f t="shared" si="16"/>
        <v>30.421079000000006</v>
      </c>
      <c r="L61" s="359">
        <v>174.85863042351912</v>
      </c>
      <c r="M61" s="155">
        <f t="shared" si="17"/>
        <v>8576.8828295500007</v>
      </c>
      <c r="O61" s="92">
        <f t="shared" si="30"/>
        <v>0.44158620401705007</v>
      </c>
      <c r="P61" s="58">
        <f t="shared" si="19"/>
        <v>0.17246243276796727</v>
      </c>
      <c r="Q61" s="58">
        <f t="shared" si="20"/>
        <v>0.14288330860767726</v>
      </c>
      <c r="R61" s="58">
        <f t="shared" si="21"/>
        <v>0.11896038459155819</v>
      </c>
      <c r="S61" s="58">
        <f t="shared" si="22"/>
        <v>5.3872985930045969E-2</v>
      </c>
      <c r="T61" s="58">
        <f t="shared" si="23"/>
        <v>4.9847483525950344E-2</v>
      </c>
      <c r="U61" s="161">
        <f t="shared" si="24"/>
        <v>0.97961279944024915</v>
      </c>
      <c r="V61" s="400">
        <f t="shared" si="25"/>
        <v>4.1540356045495054E-3</v>
      </c>
      <c r="W61" s="64">
        <f t="shared" si="26"/>
        <v>1.2686296051362511E-2</v>
      </c>
      <c r="X61" s="64">
        <f t="shared" si="27"/>
        <v>3.5468689038388197E-3</v>
      </c>
      <c r="Y61" s="162">
        <f t="shared" si="28"/>
        <v>2.0387200559750837E-2</v>
      </c>
      <c r="Z61" s="162">
        <f t="shared" si="29"/>
        <v>1</v>
      </c>
    </row>
    <row r="62" spans="1:26" s="3" customFormat="1" x14ac:dyDescent="0.25">
      <c r="A62" s="27">
        <f>'T1'!A62</f>
        <v>1984</v>
      </c>
      <c r="B62" s="75">
        <v>3957.1741649999999</v>
      </c>
      <c r="C62" s="76">
        <v>1652.5426426900001</v>
      </c>
      <c r="D62" s="76">
        <v>1432.7035080000001</v>
      </c>
      <c r="E62" s="76">
        <v>1194.7534069999999</v>
      </c>
      <c r="F62" s="76">
        <v>605.80021000000011</v>
      </c>
      <c r="G62" s="76">
        <v>417.08401728999996</v>
      </c>
      <c r="H62" s="154">
        <f t="shared" si="31"/>
        <v>9260.0579499800006</v>
      </c>
      <c r="I62" s="78">
        <v>33.777511309999994</v>
      </c>
      <c r="J62" s="78">
        <v>118.67643299999999</v>
      </c>
      <c r="K62" s="77">
        <f t="shared" si="16"/>
        <v>31.827731000000014</v>
      </c>
      <c r="L62" s="359">
        <v>184.28167531</v>
      </c>
      <c r="M62" s="155">
        <f t="shared" si="17"/>
        <v>9444.3396252900002</v>
      </c>
      <c r="O62" s="92">
        <f t="shared" si="30"/>
        <v>0.41899956185433029</v>
      </c>
      <c r="P62" s="58">
        <f t="shared" si="19"/>
        <v>0.17497704532615818</v>
      </c>
      <c r="Q62" s="58">
        <f t="shared" si="20"/>
        <v>0.15169970213306547</v>
      </c>
      <c r="R62" s="58">
        <f t="shared" si="21"/>
        <v>0.1265047059299621</v>
      </c>
      <c r="S62" s="58">
        <f t="shared" si="22"/>
        <v>6.4144263552084857E-2</v>
      </c>
      <c r="T62" s="58">
        <f t="shared" si="23"/>
        <v>4.4162327260355475E-2</v>
      </c>
      <c r="U62" s="161">
        <f t="shared" si="24"/>
        <v>0.98048760605595642</v>
      </c>
      <c r="V62" s="400">
        <f t="shared" si="25"/>
        <v>3.5764820675815981E-3</v>
      </c>
      <c r="W62" s="64">
        <f t="shared" si="26"/>
        <v>1.2565879427102441E-2</v>
      </c>
      <c r="X62" s="64">
        <f t="shared" si="27"/>
        <v>3.3700324493596031E-3</v>
      </c>
      <c r="Y62" s="162">
        <f t="shared" si="28"/>
        <v>1.9512393944043641E-2</v>
      </c>
      <c r="Z62" s="162">
        <f t="shared" si="29"/>
        <v>1</v>
      </c>
    </row>
    <row r="63" spans="1:26" s="3" customFormat="1" x14ac:dyDescent="0.25">
      <c r="A63" s="27">
        <f>'T1'!A63</f>
        <v>1985</v>
      </c>
      <c r="B63" s="75">
        <v>4226.553559</v>
      </c>
      <c r="C63" s="76">
        <v>1780.2336416200001</v>
      </c>
      <c r="D63" s="76">
        <v>1617.4295900000002</v>
      </c>
      <c r="E63" s="76">
        <v>1416.3089499999999</v>
      </c>
      <c r="F63" s="76">
        <v>713.97064999999998</v>
      </c>
      <c r="G63" s="76">
        <v>493.22765689999994</v>
      </c>
      <c r="H63" s="154">
        <f t="shared" si="31"/>
        <v>10247.72404752</v>
      </c>
      <c r="I63" s="78">
        <v>47.556928379999995</v>
      </c>
      <c r="J63" s="78">
        <v>128.241288</v>
      </c>
      <c r="K63" s="77">
        <f t="shared" si="16"/>
        <v>32.026917000000026</v>
      </c>
      <c r="L63" s="359">
        <v>207.82513338000001</v>
      </c>
      <c r="M63" s="155">
        <f t="shared" si="17"/>
        <v>10455.5491809</v>
      </c>
      <c r="O63" s="92">
        <f t="shared" si="30"/>
        <v>0.40424022553697975</v>
      </c>
      <c r="P63" s="58">
        <f t="shared" si="19"/>
        <v>0.17026687080886171</v>
      </c>
      <c r="Q63" s="58">
        <f t="shared" si="20"/>
        <v>0.15469580430597468</v>
      </c>
      <c r="R63" s="58">
        <f t="shared" si="21"/>
        <v>0.13546002467161519</v>
      </c>
      <c r="S63" s="58">
        <f t="shared" si="22"/>
        <v>6.8286288711095933E-2</v>
      </c>
      <c r="T63" s="58">
        <f t="shared" si="23"/>
        <v>4.717376852867939E-2</v>
      </c>
      <c r="U63" s="161">
        <f t="shared" si="24"/>
        <v>0.98012298256320662</v>
      </c>
      <c r="V63" s="400">
        <f t="shared" si="25"/>
        <v>4.548486890279862E-3</v>
      </c>
      <c r="W63" s="64">
        <f t="shared" si="26"/>
        <v>1.2265380400511986E-2</v>
      </c>
      <c r="X63" s="64">
        <f t="shared" si="27"/>
        <v>3.0631501460015313E-3</v>
      </c>
      <c r="Y63" s="162">
        <f t="shared" si="28"/>
        <v>1.987701743679338E-2</v>
      </c>
      <c r="Z63" s="162">
        <f t="shared" si="29"/>
        <v>1</v>
      </c>
    </row>
    <row r="64" spans="1:26" s="3" customFormat="1" x14ac:dyDescent="0.25">
      <c r="A64" s="27">
        <f>'T1'!A64</f>
        <v>1986</v>
      </c>
      <c r="B64" s="75">
        <v>4599.7712740000006</v>
      </c>
      <c r="C64" s="76">
        <v>1866.6069456199998</v>
      </c>
      <c r="D64" s="76">
        <v>1680.771432</v>
      </c>
      <c r="E64" s="76">
        <v>1439.0844550000002</v>
      </c>
      <c r="F64" s="76">
        <v>807.14214100000004</v>
      </c>
      <c r="G64" s="76">
        <v>507.51529931000016</v>
      </c>
      <c r="H64" s="154">
        <f t="shared" si="31"/>
        <v>10900.891546930001</v>
      </c>
      <c r="I64" s="78">
        <v>42.039277380000001</v>
      </c>
      <c r="J64" s="78">
        <v>143.02171899999999</v>
      </c>
      <c r="K64" s="77">
        <f t="shared" si="16"/>
        <v>34.210963000000021</v>
      </c>
      <c r="L64" s="359">
        <v>219.27195938</v>
      </c>
      <c r="M64" s="155">
        <f t="shared" si="17"/>
        <v>11120.16350631</v>
      </c>
      <c r="O64" s="92">
        <f t="shared" si="30"/>
        <v>0.41364241374597749</v>
      </c>
      <c r="P64" s="58">
        <f t="shared" si="19"/>
        <v>0.16785786868698618</v>
      </c>
      <c r="Q64" s="58">
        <f t="shared" si="20"/>
        <v>0.15114628764642415</v>
      </c>
      <c r="R64" s="58">
        <f t="shared" si="21"/>
        <v>0.12941216684299736</v>
      </c>
      <c r="S64" s="58">
        <f t="shared" si="22"/>
        <v>7.2583657654134048E-2</v>
      </c>
      <c r="T64" s="58">
        <f t="shared" si="23"/>
        <v>4.563919397606131E-2</v>
      </c>
      <c r="U64" s="161">
        <f t="shared" si="24"/>
        <v>0.98028158855258052</v>
      </c>
      <c r="V64" s="400">
        <f t="shared" si="25"/>
        <v>3.7804549686832689E-3</v>
      </c>
      <c r="W64" s="64">
        <f t="shared" si="26"/>
        <v>1.2861476265060678E-2</v>
      </c>
      <c r="X64" s="64">
        <f t="shared" si="27"/>
        <v>3.0764802136755841E-3</v>
      </c>
      <c r="Y64" s="162">
        <f t="shared" si="28"/>
        <v>1.971841144741953E-2</v>
      </c>
      <c r="Z64" s="162">
        <f t="shared" si="29"/>
        <v>1</v>
      </c>
    </row>
    <row r="65" spans="1:26" s="3" customFormat="1" x14ac:dyDescent="0.25">
      <c r="A65" s="27">
        <f>'T1'!A65</f>
        <v>1987</v>
      </c>
      <c r="B65" s="75">
        <v>4975.5539419999996</v>
      </c>
      <c r="C65" s="76">
        <v>1993.26358955</v>
      </c>
      <c r="D65" s="76">
        <v>2012.8212119999998</v>
      </c>
      <c r="E65" s="76">
        <v>1780.3145070000003</v>
      </c>
      <c r="F65" s="76">
        <v>1022.7293059999998</v>
      </c>
      <c r="G65" s="76">
        <v>520.9818297600001</v>
      </c>
      <c r="H65" s="154">
        <f t="shared" si="31"/>
        <v>12305.66438631</v>
      </c>
      <c r="I65" s="78">
        <v>51.122296449999993</v>
      </c>
      <c r="J65" s="78">
        <v>158.74882600000001</v>
      </c>
      <c r="K65" s="77">
        <f t="shared" si="16"/>
        <v>92.557904999999977</v>
      </c>
      <c r="L65" s="359">
        <v>302.42902744999998</v>
      </c>
      <c r="M65" s="155">
        <f t="shared" si="17"/>
        <v>12608.09341376</v>
      </c>
      <c r="O65" s="92">
        <f t="shared" si="30"/>
        <v>0.39463174793501027</v>
      </c>
      <c r="P65" s="58">
        <f t="shared" si="19"/>
        <v>0.1580939737783531</v>
      </c>
      <c r="Q65" s="58">
        <f t="shared" si="20"/>
        <v>0.15964516964978084</v>
      </c>
      <c r="R65" s="58">
        <f t="shared" si="21"/>
        <v>0.14120410188720778</v>
      </c>
      <c r="S65" s="58">
        <f t="shared" si="22"/>
        <v>8.1116888369801535E-2</v>
      </c>
      <c r="T65" s="58">
        <f t="shared" si="23"/>
        <v>4.1321222223133287E-2</v>
      </c>
      <c r="U65" s="161">
        <f t="shared" si="24"/>
        <v>0.97601310384328688</v>
      </c>
      <c r="V65" s="400">
        <f t="shared" si="25"/>
        <v>4.0547206284343544E-3</v>
      </c>
      <c r="W65" s="64">
        <f t="shared" si="26"/>
        <v>1.2591025525457124E-2</v>
      </c>
      <c r="X65" s="64">
        <f t="shared" si="27"/>
        <v>7.3411500028216599E-3</v>
      </c>
      <c r="Y65" s="162">
        <f t="shared" si="28"/>
        <v>2.398689615671314E-2</v>
      </c>
      <c r="Z65" s="162">
        <f t="shared" si="29"/>
        <v>1</v>
      </c>
    </row>
    <row r="66" spans="1:26" s="3" customFormat="1" x14ac:dyDescent="0.25">
      <c r="A66" s="27">
        <f>'T1'!A66</f>
        <v>1988</v>
      </c>
      <c r="B66" s="75">
        <v>5382.3692339999998</v>
      </c>
      <c r="C66" s="76">
        <v>2173.44418963</v>
      </c>
      <c r="D66" s="76">
        <v>1921.752332</v>
      </c>
      <c r="E66" s="76">
        <v>1906.8435609999999</v>
      </c>
      <c r="F66" s="76">
        <v>1001.088449</v>
      </c>
      <c r="G66" s="76">
        <v>464.92280866999999</v>
      </c>
      <c r="H66" s="154">
        <f t="shared" si="31"/>
        <v>12850.4205743</v>
      </c>
      <c r="I66" s="78">
        <v>49.497897370000004</v>
      </c>
      <c r="J66" s="78">
        <v>177.72548299999997</v>
      </c>
      <c r="K66" s="77">
        <f t="shared" si="16"/>
        <v>126.695459</v>
      </c>
      <c r="L66" s="359">
        <v>353.91883936999994</v>
      </c>
      <c r="M66" s="155">
        <f t="shared" si="17"/>
        <v>13204.339413670001</v>
      </c>
      <c r="O66" s="92">
        <f t="shared" si="30"/>
        <v>0.40762124218253715</v>
      </c>
      <c r="P66" s="58">
        <f t="shared" si="19"/>
        <v>0.16460075143023872</v>
      </c>
      <c r="Q66" s="58">
        <f t="shared" si="20"/>
        <v>0.14553945273555113</v>
      </c>
      <c r="R66" s="58">
        <f t="shared" si="21"/>
        <v>0.14441037156511669</v>
      </c>
      <c r="S66" s="58">
        <f t="shared" si="22"/>
        <v>7.5815110293484839E-2</v>
      </c>
      <c r="T66" s="58">
        <f t="shared" si="23"/>
        <v>3.520984989136839E-2</v>
      </c>
      <c r="U66" s="161">
        <f t="shared" si="24"/>
        <v>0.97319677809829697</v>
      </c>
      <c r="V66" s="400">
        <f t="shared" si="25"/>
        <v>3.7486083793602369E-3</v>
      </c>
      <c r="W66" s="64">
        <f t="shared" si="26"/>
        <v>1.3459626978083195E-2</v>
      </c>
      <c r="X66" s="64">
        <f t="shared" si="27"/>
        <v>9.594986544259573E-3</v>
      </c>
      <c r="Y66" s="162">
        <f t="shared" si="28"/>
        <v>2.6803221901703003E-2</v>
      </c>
      <c r="Z66" s="162">
        <f t="shared" si="29"/>
        <v>1</v>
      </c>
    </row>
    <row r="67" spans="1:26" s="3" customFormat="1" x14ac:dyDescent="0.25">
      <c r="A67" s="27">
        <f>'T1'!A67</f>
        <v>1989</v>
      </c>
      <c r="B67" s="75">
        <v>5942.9292599999999</v>
      </c>
      <c r="C67" s="76">
        <v>2279.2494787300002</v>
      </c>
      <c r="D67" s="76">
        <v>2266.6010159999996</v>
      </c>
      <c r="E67" s="76">
        <v>1906.8984219999998</v>
      </c>
      <c r="F67" s="76">
        <v>1071.0308950000001</v>
      </c>
      <c r="G67" s="76">
        <v>495.11822999000003</v>
      </c>
      <c r="H67" s="154">
        <f t="shared" si="31"/>
        <v>13961.827301719999</v>
      </c>
      <c r="I67" s="78">
        <v>50.692952269999999</v>
      </c>
      <c r="J67" s="78">
        <v>192.63779600000001</v>
      </c>
      <c r="K67" s="77">
        <f t="shared" si="16"/>
        <v>110.52465899999996</v>
      </c>
      <c r="L67" s="359">
        <v>353.85540726999994</v>
      </c>
      <c r="M67" s="155">
        <f t="shared" si="17"/>
        <v>14315.68270899</v>
      </c>
      <c r="O67" s="92">
        <f t="shared" si="30"/>
        <v>0.41513418401400748</v>
      </c>
      <c r="P67" s="58">
        <f t="shared" si="19"/>
        <v>0.15921346715086604</v>
      </c>
      <c r="Q67" s="58">
        <f t="shared" si="20"/>
        <v>0.15832992823853337</v>
      </c>
      <c r="R67" s="58">
        <f t="shared" si="21"/>
        <v>0.13320345670992698</v>
      </c>
      <c r="S67" s="58">
        <f t="shared" si="22"/>
        <v>7.4815216065623705E-2</v>
      </c>
      <c r="T67" s="58">
        <f t="shared" si="23"/>
        <v>3.4585722529256284E-2</v>
      </c>
      <c r="U67" s="161">
        <f t="shared" si="24"/>
        <v>0.97528197470821387</v>
      </c>
      <c r="V67" s="400">
        <f t="shared" si="25"/>
        <v>3.5410782217299148E-3</v>
      </c>
      <c r="W67" s="64">
        <f t="shared" si="26"/>
        <v>1.3456416987995049E-2</v>
      </c>
      <c r="X67" s="64">
        <f t="shared" si="27"/>
        <v>7.7205300820611502E-3</v>
      </c>
      <c r="Y67" s="162">
        <f t="shared" si="28"/>
        <v>2.4718025291786114E-2</v>
      </c>
      <c r="Z67" s="162">
        <f t="shared" si="29"/>
        <v>1</v>
      </c>
    </row>
    <row r="68" spans="1:26" s="3" customFormat="1" x14ac:dyDescent="0.25">
      <c r="A68" s="27">
        <f>'T1'!A68</f>
        <v>1990</v>
      </c>
      <c r="B68" s="75">
        <v>6542.5885499999995</v>
      </c>
      <c r="C68" s="76">
        <v>2380.3270035</v>
      </c>
      <c r="D68" s="76">
        <v>2348.1653340000003</v>
      </c>
      <c r="E68" s="76">
        <v>1676.962614</v>
      </c>
      <c r="F68" s="76">
        <v>1054.382073</v>
      </c>
      <c r="G68" s="76">
        <v>590.66017621999993</v>
      </c>
      <c r="H68" s="154">
        <f t="shared" si="31"/>
        <v>14593.085750720002</v>
      </c>
      <c r="I68" s="78">
        <v>50.891937499999997</v>
      </c>
      <c r="J68" s="78">
        <v>208.506484</v>
      </c>
      <c r="K68" s="77">
        <f t="shared" si="16"/>
        <v>127.97625699999998</v>
      </c>
      <c r="L68" s="359">
        <v>387.37467849999996</v>
      </c>
      <c r="M68" s="155">
        <f t="shared" si="17"/>
        <v>14980.460429220002</v>
      </c>
      <c r="O68" s="92">
        <f t="shared" si="30"/>
        <v>0.43674148607865299</v>
      </c>
      <c r="P68" s="58">
        <f t="shared" si="19"/>
        <v>0.15889545015966763</v>
      </c>
      <c r="Q68" s="58">
        <f t="shared" si="20"/>
        <v>0.15674854221568568</v>
      </c>
      <c r="R68" s="58">
        <f t="shared" si="21"/>
        <v>0.11194332924033601</v>
      </c>
      <c r="S68" s="58">
        <f t="shared" si="22"/>
        <v>7.0383822845884264E-2</v>
      </c>
      <c r="T68" s="58">
        <f t="shared" si="23"/>
        <v>3.9428706414650183E-2</v>
      </c>
      <c r="U68" s="161">
        <f t="shared" si="24"/>
        <v>0.97414133695487692</v>
      </c>
      <c r="V68" s="400">
        <f t="shared" si="25"/>
        <v>3.3972211829172614E-3</v>
      </c>
      <c r="W68" s="64">
        <f t="shared" si="26"/>
        <v>1.3918563116611526E-2</v>
      </c>
      <c r="X68" s="64">
        <f t="shared" si="27"/>
        <v>8.5428787455942966E-3</v>
      </c>
      <c r="Y68" s="162">
        <f t="shared" si="28"/>
        <v>2.5858663045123083E-2</v>
      </c>
      <c r="Z68" s="162">
        <f t="shared" si="29"/>
        <v>1</v>
      </c>
    </row>
    <row r="69" spans="1:26" s="3" customFormat="1" x14ac:dyDescent="0.25">
      <c r="A69" s="27">
        <f>'T1'!A69</f>
        <v>1991</v>
      </c>
      <c r="B69" s="75">
        <v>7250.9787079999996</v>
      </c>
      <c r="C69" s="76">
        <v>2305.1233277800002</v>
      </c>
      <c r="D69" s="76">
        <v>2610.6638030000004</v>
      </c>
      <c r="E69" s="76">
        <v>1751.9811460000001</v>
      </c>
      <c r="F69" s="76">
        <v>1001.6716720000001</v>
      </c>
      <c r="G69" s="76">
        <v>545.16906422999989</v>
      </c>
      <c r="H69" s="154">
        <f t="shared" si="31"/>
        <v>15465.587721010001</v>
      </c>
      <c r="I69" s="78">
        <v>48.635855219999989</v>
      </c>
      <c r="J69" s="78">
        <v>210.006451</v>
      </c>
      <c r="K69" s="77">
        <f t="shared" si="16"/>
        <v>122.53661700000001</v>
      </c>
      <c r="L69" s="359">
        <v>381.17892322</v>
      </c>
      <c r="M69" s="155">
        <f t="shared" si="17"/>
        <v>15846.766644230001</v>
      </c>
      <c r="O69" s="92">
        <f t="shared" si="30"/>
        <v>0.45756834001465962</v>
      </c>
      <c r="P69" s="58">
        <f t="shared" si="19"/>
        <v>0.14546332255225852</v>
      </c>
      <c r="Q69" s="58">
        <f t="shared" si="20"/>
        <v>0.16474425740033058</v>
      </c>
      <c r="R69" s="58">
        <f t="shared" si="21"/>
        <v>0.11055764152606598</v>
      </c>
      <c r="S69" s="58">
        <f t="shared" si="22"/>
        <v>6.3209845546928697E-2</v>
      </c>
      <c r="T69" s="58">
        <f t="shared" si="23"/>
        <v>3.4402542579782515E-2</v>
      </c>
      <c r="U69" s="161">
        <f t="shared" si="24"/>
        <v>0.9759459496200259</v>
      </c>
      <c r="V69" s="400">
        <f t="shared" si="25"/>
        <v>3.069134310607703E-3</v>
      </c>
      <c r="W69" s="64">
        <f t="shared" si="26"/>
        <v>1.3252321796286808E-2</v>
      </c>
      <c r="X69" s="64">
        <f t="shared" si="27"/>
        <v>7.7325942730794902E-3</v>
      </c>
      <c r="Y69" s="162">
        <f t="shared" si="28"/>
        <v>2.4054050379974001E-2</v>
      </c>
      <c r="Z69" s="162">
        <f t="shared" si="29"/>
        <v>1</v>
      </c>
    </row>
    <row r="70" spans="1:26" s="3" customFormat="1" x14ac:dyDescent="0.25">
      <c r="A70" s="27">
        <f>'T1'!A70</f>
        <v>1992</v>
      </c>
      <c r="B70" s="75">
        <v>7817.7851700000001</v>
      </c>
      <c r="C70" s="76">
        <v>2229.5388926399996</v>
      </c>
      <c r="D70" s="76">
        <v>3026.4332169999998</v>
      </c>
      <c r="E70" s="76">
        <v>1941.1387920000002</v>
      </c>
      <c r="F70" s="76">
        <v>958.786337</v>
      </c>
      <c r="G70" s="76">
        <v>598.06922140999995</v>
      </c>
      <c r="H70" s="154">
        <f t="shared" si="31"/>
        <v>16571.751630049999</v>
      </c>
      <c r="I70" s="78">
        <v>48.282896360000009</v>
      </c>
      <c r="J70" s="78">
        <v>234.82424</v>
      </c>
      <c r="K70" s="77">
        <f t="shared" si="16"/>
        <v>124.67956200000006</v>
      </c>
      <c r="L70" s="359">
        <v>407.78669836000006</v>
      </c>
      <c r="M70" s="155">
        <f t="shared" si="17"/>
        <v>16979.538328409999</v>
      </c>
      <c r="O70" s="92">
        <f t="shared" si="30"/>
        <v>0.4604238948546297</v>
      </c>
      <c r="P70" s="58">
        <f t="shared" si="19"/>
        <v>0.13130739184525159</v>
      </c>
      <c r="Q70" s="58">
        <f t="shared" si="20"/>
        <v>0.17824001798306854</v>
      </c>
      <c r="R70" s="58">
        <f t="shared" si="21"/>
        <v>0.11432223623843209</v>
      </c>
      <c r="S70" s="58">
        <f t="shared" si="22"/>
        <v>5.6467161736415881E-2</v>
      </c>
      <c r="T70" s="58">
        <f t="shared" si="23"/>
        <v>3.5222937740852257E-2</v>
      </c>
      <c r="U70" s="161">
        <f t="shared" si="24"/>
        <v>0.97598364039865004</v>
      </c>
      <c r="V70" s="400">
        <f t="shared" si="25"/>
        <v>2.8435930015372405E-3</v>
      </c>
      <c r="W70" s="64">
        <f t="shared" si="26"/>
        <v>1.3829836563170529E-2</v>
      </c>
      <c r="X70" s="64">
        <f t="shared" si="27"/>
        <v>7.3429300366422466E-3</v>
      </c>
      <c r="Y70" s="162">
        <f t="shared" si="28"/>
        <v>2.4016359601350016E-2</v>
      </c>
      <c r="Z70" s="162">
        <f t="shared" si="29"/>
        <v>1</v>
      </c>
    </row>
    <row r="71" spans="1:26" s="3" customFormat="1" x14ac:dyDescent="0.25">
      <c r="A71" s="27">
        <f>'T1'!A71</f>
        <v>1993</v>
      </c>
      <c r="B71" s="75">
        <v>7886.2557999999999</v>
      </c>
      <c r="C71" s="76">
        <v>2343.9793451400001</v>
      </c>
      <c r="D71" s="76">
        <v>3255.3142740000003</v>
      </c>
      <c r="E71" s="76">
        <v>2080.3413869999999</v>
      </c>
      <c r="F71" s="76">
        <v>964.69414600000005</v>
      </c>
      <c r="G71" s="76">
        <v>590.80454756000006</v>
      </c>
      <c r="H71" s="154">
        <f t="shared" si="31"/>
        <v>17121.389499700002</v>
      </c>
      <c r="I71" s="78">
        <v>58.263389860000011</v>
      </c>
      <c r="J71" s="78">
        <v>251.34672800000004</v>
      </c>
      <c r="K71" s="77">
        <f t="shared" si="16"/>
        <v>131.80495500000001</v>
      </c>
      <c r="L71" s="359">
        <v>441.41507286000007</v>
      </c>
      <c r="M71" s="155">
        <f t="shared" si="17"/>
        <v>17562.804572560002</v>
      </c>
      <c r="O71" s="92">
        <f t="shared" si="30"/>
        <v>0.44903168895481693</v>
      </c>
      <c r="P71" s="58">
        <f t="shared" si="19"/>
        <v>0.13346270155520698</v>
      </c>
      <c r="Q71" s="58">
        <f t="shared" si="20"/>
        <v>0.18535275847036867</v>
      </c>
      <c r="R71" s="58">
        <f t="shared" si="21"/>
        <v>0.1184515478951642</v>
      </c>
      <c r="S71" s="58">
        <f t="shared" si="22"/>
        <v>5.492825146544255E-2</v>
      </c>
      <c r="T71" s="58">
        <f t="shared" si="23"/>
        <v>3.3639533203203134E-2</v>
      </c>
      <c r="U71" s="161">
        <f t="shared" si="24"/>
        <v>0.97486648154420263</v>
      </c>
      <c r="V71" s="400">
        <f t="shared" si="25"/>
        <v>3.3174308590229549E-3</v>
      </c>
      <c r="W71" s="64">
        <f t="shared" si="26"/>
        <v>1.431130927646387E-2</v>
      </c>
      <c r="X71" s="64">
        <f t="shared" si="27"/>
        <v>7.5047783203105898E-3</v>
      </c>
      <c r="Y71" s="162">
        <f t="shared" si="28"/>
        <v>2.5133518455797418E-2</v>
      </c>
      <c r="Z71" s="162">
        <f t="shared" si="29"/>
        <v>1</v>
      </c>
    </row>
    <row r="72" spans="1:26" s="3" customFormat="1" x14ac:dyDescent="0.25">
      <c r="A72" s="27">
        <f>'T1'!A72</f>
        <v>1994</v>
      </c>
      <c r="B72" s="75">
        <v>7773.3217649999997</v>
      </c>
      <c r="C72" s="76">
        <v>2444.8223050799998</v>
      </c>
      <c r="D72" s="76">
        <v>3333.6596949999998</v>
      </c>
      <c r="E72" s="76">
        <v>2477.1507889999998</v>
      </c>
      <c r="F72" s="76">
        <v>992.81399299999998</v>
      </c>
      <c r="G72" s="76">
        <v>575.61077888</v>
      </c>
      <c r="H72" s="154">
        <f t="shared" si="31"/>
        <v>17597.379325959999</v>
      </c>
      <c r="I72" s="78">
        <v>58.823841920000014</v>
      </c>
      <c r="J72" s="78">
        <v>258.34418299999999</v>
      </c>
      <c r="K72" s="77">
        <f t="shared" si="16"/>
        <v>139.40552500000001</v>
      </c>
      <c r="L72" s="359">
        <v>456.57354992</v>
      </c>
      <c r="M72" s="155">
        <f t="shared" si="17"/>
        <v>18053.952875880001</v>
      </c>
      <c r="O72" s="92">
        <f t="shared" si="30"/>
        <v>0.43056065441408803</v>
      </c>
      <c r="P72" s="58">
        <f t="shared" si="19"/>
        <v>0.13541756322773343</v>
      </c>
      <c r="Q72" s="58">
        <f t="shared" si="20"/>
        <v>0.18464985025266983</v>
      </c>
      <c r="R72" s="58">
        <f t="shared" si="21"/>
        <v>0.13720822282135575</v>
      </c>
      <c r="S72" s="58">
        <f t="shared" si="22"/>
        <v>5.4991502405348301E-2</v>
      </c>
      <c r="T72" s="58">
        <f t="shared" si="23"/>
        <v>3.1882811638941043E-2</v>
      </c>
      <c r="U72" s="161">
        <f t="shared" si="24"/>
        <v>0.97471060476013638</v>
      </c>
      <c r="V72" s="400">
        <f t="shared" si="25"/>
        <v>3.2582250726148954E-3</v>
      </c>
      <c r="W72" s="64">
        <f t="shared" si="26"/>
        <v>1.4309563383492966E-2</v>
      </c>
      <c r="X72" s="64">
        <f t="shared" si="27"/>
        <v>7.7216067837556591E-3</v>
      </c>
      <c r="Y72" s="162">
        <f t="shared" si="28"/>
        <v>2.5289395239863521E-2</v>
      </c>
      <c r="Z72" s="162">
        <f t="shared" si="29"/>
        <v>1</v>
      </c>
    </row>
    <row r="73" spans="1:26" s="3" customFormat="1" x14ac:dyDescent="0.25">
      <c r="A73" s="27">
        <f>'T1'!A73</f>
        <v>1995</v>
      </c>
      <c r="B73" s="75">
        <v>7473.5796579999997</v>
      </c>
      <c r="C73" s="76">
        <v>2555.2970303299999</v>
      </c>
      <c r="D73" s="76">
        <v>3366.3137529999999</v>
      </c>
      <c r="E73" s="76">
        <v>2170.1157499999999</v>
      </c>
      <c r="F73" s="76">
        <v>1042.727339</v>
      </c>
      <c r="G73" s="76">
        <v>523.67518999399999</v>
      </c>
      <c r="H73" s="154">
        <f t="shared" si="31"/>
        <v>17131.708720324001</v>
      </c>
      <c r="I73" s="78">
        <v>65.635402670000005</v>
      </c>
      <c r="J73" s="78">
        <v>275.78520400000002</v>
      </c>
      <c r="K73" s="77">
        <f t="shared" si="16"/>
        <v>150.86623063999997</v>
      </c>
      <c r="L73" s="359">
        <v>492.28683731000001</v>
      </c>
      <c r="M73" s="155">
        <f t="shared" si="17"/>
        <v>17623.995557634</v>
      </c>
      <c r="O73" s="92">
        <f t="shared" si="30"/>
        <v>0.4240570552551432</v>
      </c>
      <c r="P73" s="58">
        <f t="shared" si="19"/>
        <v>0.14498965469967728</v>
      </c>
      <c r="Q73" s="58">
        <f t="shared" si="20"/>
        <v>0.19100741043604322</v>
      </c>
      <c r="R73" s="58">
        <f t="shared" si="21"/>
        <v>0.12313415212250174</v>
      </c>
      <c r="S73" s="58">
        <f t="shared" si="22"/>
        <v>5.9165206640575486E-2</v>
      </c>
      <c r="T73" s="58">
        <f t="shared" si="23"/>
        <v>2.971376089386071E-2</v>
      </c>
      <c r="U73" s="161">
        <f t="shared" si="24"/>
        <v>0.97206724004780176</v>
      </c>
      <c r="V73" s="400">
        <f t="shared" si="25"/>
        <v>3.7242067189224531E-3</v>
      </c>
      <c r="W73" s="64">
        <f t="shared" si="26"/>
        <v>1.5648279250759404E-2</v>
      </c>
      <c r="X73" s="64">
        <f t="shared" si="27"/>
        <v>8.560273982516459E-3</v>
      </c>
      <c r="Y73" s="162">
        <f t="shared" si="28"/>
        <v>2.7932759952198315E-2</v>
      </c>
      <c r="Z73" s="162">
        <f t="shared" si="29"/>
        <v>1</v>
      </c>
    </row>
    <row r="74" spans="1:26" s="3" customFormat="1" x14ac:dyDescent="0.25">
      <c r="A74" s="27">
        <f>'T1'!A74</f>
        <v>1996</v>
      </c>
      <c r="B74" s="75">
        <v>7100.3603009999997</v>
      </c>
      <c r="C74" s="76">
        <v>2667.42098377</v>
      </c>
      <c r="D74" s="76">
        <v>3661.0201910000001</v>
      </c>
      <c r="E74" s="76">
        <v>2539.2814639999997</v>
      </c>
      <c r="F74" s="76">
        <v>904.31514900000013</v>
      </c>
      <c r="G74" s="76">
        <v>641.59136207999995</v>
      </c>
      <c r="H74" s="154">
        <f t="shared" si="31"/>
        <v>17513.98945085</v>
      </c>
      <c r="I74" s="78">
        <v>74.785419230000016</v>
      </c>
      <c r="J74" s="78">
        <v>303.46237400000001</v>
      </c>
      <c r="K74" s="77">
        <f t="shared" si="16"/>
        <v>158.12370385000003</v>
      </c>
      <c r="L74" s="359">
        <v>536.37149708000004</v>
      </c>
      <c r="M74" s="155">
        <f t="shared" si="17"/>
        <v>18050.360947929999</v>
      </c>
      <c r="O74" s="92">
        <f t="shared" si="30"/>
        <v>0.39336389568510338</v>
      </c>
      <c r="P74" s="58">
        <f t="shared" si="19"/>
        <v>0.1477766007818197</v>
      </c>
      <c r="Q74" s="58">
        <f t="shared" si="20"/>
        <v>0.20282254751364642</v>
      </c>
      <c r="R74" s="58">
        <f t="shared" si="21"/>
        <v>0.14067760037181984</v>
      </c>
      <c r="S74" s="58">
        <f t="shared" si="22"/>
        <v>5.009956042478509E-2</v>
      </c>
      <c r="T74" s="58">
        <f t="shared" si="23"/>
        <v>3.554451702826348E-2</v>
      </c>
      <c r="U74" s="161">
        <f t="shared" si="24"/>
        <v>0.9702847218054379</v>
      </c>
      <c r="V74" s="400">
        <f t="shared" si="25"/>
        <v>4.1431536713162709E-3</v>
      </c>
      <c r="W74" s="64">
        <f t="shared" si="26"/>
        <v>1.6811983698021331E-2</v>
      </c>
      <c r="X74" s="64">
        <f t="shared" si="27"/>
        <v>8.7601408252245237E-3</v>
      </c>
      <c r="Y74" s="162">
        <f t="shared" si="28"/>
        <v>2.9715278194562125E-2</v>
      </c>
      <c r="Z74" s="162">
        <f t="shared" si="29"/>
        <v>1</v>
      </c>
    </row>
    <row r="75" spans="1:26" s="3" customFormat="1" x14ac:dyDescent="0.25">
      <c r="A75" s="27">
        <f>'T1'!A75</f>
        <v>1997</v>
      </c>
      <c r="B75" s="75">
        <v>7290.6853929999997</v>
      </c>
      <c r="C75" s="76">
        <v>2849.8051032099997</v>
      </c>
      <c r="D75" s="76">
        <v>4094.9651829999998</v>
      </c>
      <c r="E75" s="76">
        <v>2925.0169619999997</v>
      </c>
      <c r="F75" s="76">
        <v>854.66704900000002</v>
      </c>
      <c r="G75" s="76">
        <v>597.10974447000012</v>
      </c>
      <c r="H75" s="154">
        <f t="shared" si="31"/>
        <v>18612.249434679998</v>
      </c>
      <c r="I75" s="78">
        <v>87.277963790000001</v>
      </c>
      <c r="J75" s="78">
        <v>329.91452900000002</v>
      </c>
      <c r="K75" s="77">
        <f t="shared" si="16"/>
        <v>175.43243580000006</v>
      </c>
      <c r="L75" s="359">
        <v>592.62492859000008</v>
      </c>
      <c r="M75" s="155">
        <f t="shared" si="17"/>
        <v>19204.874363269999</v>
      </c>
      <c r="O75" s="92">
        <f t="shared" si="30"/>
        <v>0.37962682051925806</v>
      </c>
      <c r="P75" s="58">
        <f t="shared" si="19"/>
        <v>0.14838967698015004</v>
      </c>
      <c r="Q75" s="58">
        <f t="shared" si="20"/>
        <v>0.21322530444832097</v>
      </c>
      <c r="R75" s="58">
        <f t="shared" si="21"/>
        <v>0.15230596705147928</v>
      </c>
      <c r="S75" s="58">
        <f t="shared" si="22"/>
        <v>4.4502610786904234E-2</v>
      </c>
      <c r="T75" s="58">
        <f t="shared" si="23"/>
        <v>3.1091572544311646E-2</v>
      </c>
      <c r="U75" s="161">
        <f t="shared" si="24"/>
        <v>0.96914195233042411</v>
      </c>
      <c r="V75" s="400">
        <f t="shared" si="25"/>
        <v>4.5445735358166251E-3</v>
      </c>
      <c r="W75" s="64">
        <f t="shared" si="26"/>
        <v>1.7178687179072269E-2</v>
      </c>
      <c r="X75" s="64">
        <f t="shared" si="27"/>
        <v>9.1347869546869204E-3</v>
      </c>
      <c r="Y75" s="162">
        <f t="shared" si="28"/>
        <v>3.0858047669575814E-2</v>
      </c>
      <c r="Z75" s="162">
        <f t="shared" si="29"/>
        <v>1</v>
      </c>
    </row>
    <row r="76" spans="1:26" s="3" customFormat="1" x14ac:dyDescent="0.25">
      <c r="A76" s="27">
        <f>'T1'!A76</f>
        <v>1998</v>
      </c>
      <c r="B76" s="75">
        <v>7239.1925439999995</v>
      </c>
      <c r="C76" s="76">
        <v>2958.4484251600002</v>
      </c>
      <c r="D76" s="76">
        <v>4839.6510080000007</v>
      </c>
      <c r="E76" s="76">
        <v>3101.3926729999998</v>
      </c>
      <c r="F76" s="76">
        <v>930.07141299999989</v>
      </c>
      <c r="G76" s="76">
        <v>576.66746613999965</v>
      </c>
      <c r="H76" s="154">
        <f t="shared" si="31"/>
        <v>19645.423529300002</v>
      </c>
      <c r="I76" s="78">
        <v>110.92979484</v>
      </c>
      <c r="J76" s="78">
        <v>377.97552300000001</v>
      </c>
      <c r="K76" s="77">
        <f t="shared" si="16"/>
        <v>199.76139870000003</v>
      </c>
      <c r="L76" s="359">
        <v>688.66671654000004</v>
      </c>
      <c r="M76" s="155">
        <f t="shared" si="17"/>
        <v>20334.090245840001</v>
      </c>
      <c r="O76" s="92">
        <f t="shared" si="30"/>
        <v>0.3560126101771881</v>
      </c>
      <c r="P76" s="58">
        <f t="shared" si="19"/>
        <v>0.14549204756112691</v>
      </c>
      <c r="Q76" s="58">
        <f t="shared" si="20"/>
        <v>0.23800676349364136</v>
      </c>
      <c r="R76" s="58">
        <f t="shared" si="21"/>
        <v>0.15252183085173876</v>
      </c>
      <c r="S76" s="58">
        <f t="shared" si="22"/>
        <v>4.5739514369976607E-2</v>
      </c>
      <c r="T76" s="58">
        <f t="shared" si="23"/>
        <v>2.8359639362669581E-2</v>
      </c>
      <c r="U76" s="161">
        <f t="shared" si="24"/>
        <v>0.96613240581634141</v>
      </c>
      <c r="V76" s="400">
        <f t="shared" si="25"/>
        <v>5.4553606037375723E-3</v>
      </c>
      <c r="W76" s="64">
        <f t="shared" si="26"/>
        <v>1.858826819544224E-2</v>
      </c>
      <c r="X76" s="64">
        <f t="shared" si="27"/>
        <v>9.823965384478793E-3</v>
      </c>
      <c r="Y76" s="162">
        <f t="shared" si="28"/>
        <v>3.386759418365861E-2</v>
      </c>
      <c r="Z76" s="162">
        <f t="shared" si="29"/>
        <v>1</v>
      </c>
    </row>
    <row r="77" spans="1:26" s="3" customFormat="1" x14ac:dyDescent="0.25">
      <c r="A77" s="27">
        <f>'T1'!A77</f>
        <v>1999</v>
      </c>
      <c r="B77" s="75">
        <v>7598.9631970000009</v>
      </c>
      <c r="C77" s="76">
        <v>3077.4603831600002</v>
      </c>
      <c r="D77" s="76">
        <v>5095.0204424785961</v>
      </c>
      <c r="E77" s="76">
        <v>2939.1506319999999</v>
      </c>
      <c r="F77" s="76">
        <v>1210.356135</v>
      </c>
      <c r="G77" s="76">
        <v>561.08688849999999</v>
      </c>
      <c r="H77" s="154">
        <f t="shared" si="31"/>
        <v>20482.0376781386</v>
      </c>
      <c r="I77" s="78">
        <v>126.67799584000002</v>
      </c>
      <c r="J77" s="78">
        <v>403.38556752140363</v>
      </c>
      <c r="K77" s="77">
        <f t="shared" si="16"/>
        <v>211.68127599999997</v>
      </c>
      <c r="L77" s="359">
        <v>741.74483936140359</v>
      </c>
      <c r="M77" s="155">
        <f t="shared" si="17"/>
        <v>21223.782517500003</v>
      </c>
      <c r="N77" s="93"/>
      <c r="O77" s="92">
        <f t="shared" si="30"/>
        <v>0.35804000492062615</v>
      </c>
      <c r="P77" s="58">
        <f t="shared" si="19"/>
        <v>0.14500056154563823</v>
      </c>
      <c r="Q77" s="58">
        <f t="shared" si="20"/>
        <v>0.24006184751834472</v>
      </c>
      <c r="R77" s="58">
        <f t="shared" si="21"/>
        <v>0.13848382726201292</v>
      </c>
      <c r="S77" s="58">
        <f t="shared" si="22"/>
        <v>5.702829521561506E-2</v>
      </c>
      <c r="T77" s="58">
        <f t="shared" si="23"/>
        <v>2.6436705523030946E-2</v>
      </c>
      <c r="U77" s="161">
        <f t="shared" si="24"/>
        <v>0.96505124198526815</v>
      </c>
      <c r="V77" s="400">
        <f t="shared" si="25"/>
        <v>5.9686813948243243E-3</v>
      </c>
      <c r="W77" s="64">
        <f t="shared" si="26"/>
        <v>1.9006299522189005E-2</v>
      </c>
      <c r="X77" s="64">
        <f t="shared" si="27"/>
        <v>9.9737770977185065E-3</v>
      </c>
      <c r="Y77" s="162">
        <f t="shared" si="28"/>
        <v>3.494875801473183E-2</v>
      </c>
      <c r="Z77" s="162">
        <f t="shared" si="29"/>
        <v>1</v>
      </c>
    </row>
    <row r="78" spans="1:26" s="3" customFormat="1" x14ac:dyDescent="0.25">
      <c r="A78" s="27">
        <f>'T1'!A78</f>
        <v>2000</v>
      </c>
      <c r="B78" s="75">
        <v>7790.0929310000001</v>
      </c>
      <c r="C78" s="76">
        <v>3391.9877025600003</v>
      </c>
      <c r="D78" s="76">
        <v>5411.7102470000009</v>
      </c>
      <c r="E78" s="76">
        <v>3275.6675470000005</v>
      </c>
      <c r="F78" s="76">
        <v>1274.7364319999999</v>
      </c>
      <c r="G78" s="76">
        <v>587.76996347999989</v>
      </c>
      <c r="H78" s="154">
        <f t="shared" si="31"/>
        <v>21731.964823040005</v>
      </c>
      <c r="I78" s="78">
        <v>133.62191443999998</v>
      </c>
      <c r="J78" s="78">
        <v>63.336323999999998</v>
      </c>
      <c r="K78" s="77">
        <f t="shared" si="16"/>
        <v>232.67952300000002</v>
      </c>
      <c r="L78" s="359">
        <v>429.63776143999996</v>
      </c>
      <c r="M78" s="155">
        <f t="shared" si="17"/>
        <v>22161.602584480006</v>
      </c>
      <c r="O78" s="92">
        <f t="shared" si="30"/>
        <v>0.35151306866478516</v>
      </c>
      <c r="P78" s="58">
        <f t="shared" si="19"/>
        <v>0.15305696822374404</v>
      </c>
      <c r="Q78" s="58">
        <f t="shared" si="20"/>
        <v>0.24419309146847873</v>
      </c>
      <c r="R78" s="58">
        <f t="shared" si="21"/>
        <v>0.14780824331242107</v>
      </c>
      <c r="S78" s="58">
        <f t="shared" si="22"/>
        <v>5.7520047439742046E-2</v>
      </c>
      <c r="T78" s="58">
        <f t="shared" si="23"/>
        <v>2.652199728063083E-2</v>
      </c>
      <c r="U78" s="161">
        <f t="shared" si="24"/>
        <v>0.98061341638980204</v>
      </c>
      <c r="V78" s="400">
        <f t="shared" si="25"/>
        <v>6.029433743820348E-3</v>
      </c>
      <c r="W78" s="64">
        <f t="shared" si="26"/>
        <v>2.8579306825200026E-3</v>
      </c>
      <c r="X78" s="64">
        <f t="shared" si="27"/>
        <v>1.0499219183857572E-2</v>
      </c>
      <c r="Y78" s="162">
        <f t="shared" si="28"/>
        <v>1.9386583610197919E-2</v>
      </c>
      <c r="Z78" s="162">
        <f t="shared" si="29"/>
        <v>1</v>
      </c>
    </row>
    <row r="79" spans="1:26" s="3" customFormat="1" x14ac:dyDescent="0.25">
      <c r="A79" s="27">
        <f>'T1'!A79</f>
        <v>2001</v>
      </c>
      <c r="B79" s="75">
        <v>8156.1487159999997</v>
      </c>
      <c r="C79" s="76">
        <v>3531.9441614500001</v>
      </c>
      <c r="D79" s="76">
        <v>5756.4765420000003</v>
      </c>
      <c r="E79" s="76">
        <v>3306.6440469999998</v>
      </c>
      <c r="F79" s="76">
        <v>1294.4846570000002</v>
      </c>
      <c r="G79" s="76">
        <v>636.63058599999999</v>
      </c>
      <c r="H79" s="154">
        <f t="shared" si="31"/>
        <v>22682.328709449997</v>
      </c>
      <c r="I79" s="78">
        <v>146.79033355000004</v>
      </c>
      <c r="J79" s="78">
        <v>63.641538999999995</v>
      </c>
      <c r="K79" s="77">
        <f t="shared" si="16"/>
        <v>254.37574400000003</v>
      </c>
      <c r="L79" s="359">
        <v>464.80761655000003</v>
      </c>
      <c r="M79" s="155">
        <f t="shared" si="17"/>
        <v>23147.136325999996</v>
      </c>
      <c r="O79" s="92">
        <f t="shared" si="30"/>
        <v>0.35236102648424006</v>
      </c>
      <c r="P79" s="58">
        <f t="shared" si="19"/>
        <v>0.15258665744681116</v>
      </c>
      <c r="Q79" s="58">
        <f t="shared" si="20"/>
        <v>0.24869065706128166</v>
      </c>
      <c r="R79" s="58">
        <f t="shared" si="21"/>
        <v>0.14285326704909995</v>
      </c>
      <c r="S79" s="58">
        <f t="shared" si="22"/>
        <v>5.5924181668467202E-2</v>
      </c>
      <c r="T79" s="58">
        <f t="shared" si="23"/>
        <v>2.7503643519172838E-2</v>
      </c>
      <c r="U79" s="161">
        <f t="shared" si="24"/>
        <v>0.97991943322907271</v>
      </c>
      <c r="V79" s="400">
        <f t="shared" si="25"/>
        <v>6.341619606098658E-3</v>
      </c>
      <c r="W79" s="64">
        <f t="shared" si="26"/>
        <v>2.7494346645599828E-3</v>
      </c>
      <c r="X79" s="64">
        <f t="shared" si="27"/>
        <v>1.0989512500268672E-2</v>
      </c>
      <c r="Y79" s="162">
        <f t="shared" si="28"/>
        <v>2.0080566770927313E-2</v>
      </c>
      <c r="Z79" s="162">
        <f t="shared" si="29"/>
        <v>1</v>
      </c>
    </row>
    <row r="80" spans="1:26" s="3" customFormat="1" x14ac:dyDescent="0.25">
      <c r="A80" s="27">
        <f>'T1'!A80</f>
        <v>2002</v>
      </c>
      <c r="B80" s="75">
        <v>8648.4445760000017</v>
      </c>
      <c r="C80" s="76">
        <v>3262.6465454500003</v>
      </c>
      <c r="D80" s="76">
        <v>4485.6046279999991</v>
      </c>
      <c r="E80" s="76">
        <v>2817.4754790000002</v>
      </c>
      <c r="F80" s="76">
        <v>1315.4217030000002</v>
      </c>
      <c r="G80" s="76">
        <v>666.65679899999986</v>
      </c>
      <c r="H80" s="154">
        <f t="shared" si="31"/>
        <v>21196.249730450003</v>
      </c>
      <c r="I80" s="78">
        <v>110.70783855000001</v>
      </c>
      <c r="J80" s="78">
        <v>69.826205999999999</v>
      </c>
      <c r="K80" s="77">
        <f t="shared" si="16"/>
        <v>199.18413399999997</v>
      </c>
      <c r="L80" s="359">
        <v>379.71817855</v>
      </c>
      <c r="M80" s="155">
        <f t="shared" si="17"/>
        <v>21575.967909000003</v>
      </c>
      <c r="O80" s="92">
        <f t="shared" si="30"/>
        <v>0.4008369224720838</v>
      </c>
      <c r="P80" s="58">
        <f t="shared" si="19"/>
        <v>0.15121669438936503</v>
      </c>
      <c r="Q80" s="58">
        <f t="shared" si="20"/>
        <v>0.20789818778553684</v>
      </c>
      <c r="R80" s="58">
        <f t="shared" si="21"/>
        <v>0.1305839668877494</v>
      </c>
      <c r="S80" s="58">
        <f t="shared" si="22"/>
        <v>6.0966984588964705E-2</v>
      </c>
      <c r="T80" s="58">
        <f t="shared" si="23"/>
        <v>3.0898117841652736E-2</v>
      </c>
      <c r="U80" s="161">
        <f t="shared" si="24"/>
        <v>0.98240087396535258</v>
      </c>
      <c r="V80" s="400">
        <f t="shared" si="25"/>
        <v>5.1310717098267625E-3</v>
      </c>
      <c r="W80" s="64">
        <f t="shared" si="26"/>
        <v>3.2362954141618525E-3</v>
      </c>
      <c r="X80" s="64">
        <f t="shared" si="27"/>
        <v>9.2317589106588414E-3</v>
      </c>
      <c r="Y80" s="162">
        <f t="shared" si="28"/>
        <v>1.7599126034647458E-2</v>
      </c>
      <c r="Z80" s="162">
        <f t="shared" si="29"/>
        <v>1</v>
      </c>
    </row>
    <row r="81" spans="1:26" s="3" customFormat="1" x14ac:dyDescent="0.25">
      <c r="A81" s="27">
        <f>'T1'!A81</f>
        <v>2003</v>
      </c>
      <c r="B81" s="75">
        <v>9943.2811669999992</v>
      </c>
      <c r="C81" s="76">
        <v>3436.8738984699999</v>
      </c>
      <c r="D81" s="76">
        <v>4448.7497050000002</v>
      </c>
      <c r="E81" s="76">
        <v>2746.1059420000001</v>
      </c>
      <c r="F81" s="76">
        <v>1481.4375320000001</v>
      </c>
      <c r="G81" s="76">
        <v>807.05656399999998</v>
      </c>
      <c r="H81" s="154">
        <f t="shared" si="31"/>
        <v>22863.504808469999</v>
      </c>
      <c r="I81" s="78">
        <v>113.79971452999999</v>
      </c>
      <c r="J81" s="78">
        <v>77.346595000000008</v>
      </c>
      <c r="K81" s="77">
        <f t="shared" si="16"/>
        <v>211.57940900000003</v>
      </c>
      <c r="L81" s="359">
        <v>402.72571852999999</v>
      </c>
      <c r="M81" s="155">
        <f t="shared" si="17"/>
        <v>23266.230527</v>
      </c>
      <c r="O81" s="92">
        <f t="shared" si="30"/>
        <v>0.42736966589671749</v>
      </c>
      <c r="P81" s="58">
        <f t="shared" si="19"/>
        <v>0.14771941223919258</v>
      </c>
      <c r="Q81" s="58">
        <f t="shared" si="20"/>
        <v>0.19121059167007368</v>
      </c>
      <c r="R81" s="58">
        <f t="shared" si="21"/>
        <v>0.11802968851414064</v>
      </c>
      <c r="S81" s="58">
        <f t="shared" si="22"/>
        <v>6.367329380153873E-2</v>
      </c>
      <c r="T81" s="58">
        <f t="shared" si="23"/>
        <v>3.4687895104599208E-2</v>
      </c>
      <c r="U81" s="161">
        <f t="shared" si="24"/>
        <v>0.98269054722626237</v>
      </c>
      <c r="V81" s="400">
        <f t="shared" si="25"/>
        <v>4.8911968957729389E-3</v>
      </c>
      <c r="W81" s="64">
        <f t="shared" si="26"/>
        <v>3.3244145376381796E-3</v>
      </c>
      <c r="X81" s="64">
        <f t="shared" si="27"/>
        <v>9.0938413403265431E-3</v>
      </c>
      <c r="Y81" s="162">
        <f t="shared" si="28"/>
        <v>1.730945277373766E-2</v>
      </c>
      <c r="Z81" s="162">
        <f t="shared" si="29"/>
        <v>1</v>
      </c>
    </row>
    <row r="82" spans="1:26" s="3" customFormat="1" x14ac:dyDescent="0.25">
      <c r="A82" s="27">
        <f>'T1'!A82</f>
        <v>2004</v>
      </c>
      <c r="B82" s="75">
        <v>11445.019442999999</v>
      </c>
      <c r="C82" s="76">
        <v>3911.2069361899999</v>
      </c>
      <c r="D82" s="76">
        <v>5544.4682139999995</v>
      </c>
      <c r="E82" s="76">
        <v>3318.4029420000002</v>
      </c>
      <c r="F82" s="76">
        <v>2070.0964119999999</v>
      </c>
      <c r="G82" s="76">
        <v>914.88373799999999</v>
      </c>
      <c r="H82" s="154">
        <f t="shared" si="31"/>
        <v>27204.077685189997</v>
      </c>
      <c r="I82" s="78">
        <v>131.27925281</v>
      </c>
      <c r="J82" s="78">
        <v>75.331498000000011</v>
      </c>
      <c r="K82" s="77">
        <f t="shared" si="16"/>
        <v>243.587131</v>
      </c>
      <c r="L82" s="359">
        <v>450.19788181000001</v>
      </c>
      <c r="M82" s="155">
        <f t="shared" si="17"/>
        <v>27654.275566999997</v>
      </c>
      <c r="O82" s="92">
        <f t="shared" si="30"/>
        <v>0.41386075781559817</v>
      </c>
      <c r="P82" s="58">
        <f t="shared" si="19"/>
        <v>0.1414322688263534</v>
      </c>
      <c r="Q82" s="58">
        <f t="shared" si="20"/>
        <v>0.20049226024984884</v>
      </c>
      <c r="R82" s="58">
        <f t="shared" si="21"/>
        <v>0.11999601775719156</v>
      </c>
      <c r="S82" s="58">
        <f t="shared" si="22"/>
        <v>7.4856287845422989E-2</v>
      </c>
      <c r="T82" s="58">
        <f t="shared" si="23"/>
        <v>3.3082903791258084E-2</v>
      </c>
      <c r="U82" s="161">
        <f t="shared" si="24"/>
        <v>0.98372049628567293</v>
      </c>
      <c r="V82" s="400">
        <f t="shared" si="25"/>
        <v>4.7471593494445496E-3</v>
      </c>
      <c r="W82" s="64">
        <f t="shared" si="26"/>
        <v>2.7240452499827372E-3</v>
      </c>
      <c r="X82" s="64">
        <f t="shared" si="27"/>
        <v>8.808299114899755E-3</v>
      </c>
      <c r="Y82" s="162">
        <f t="shared" si="28"/>
        <v>1.6279503714327043E-2</v>
      </c>
      <c r="Z82" s="162">
        <f t="shared" si="29"/>
        <v>1</v>
      </c>
    </row>
    <row r="83" spans="1:26" s="3" customFormat="1" x14ac:dyDescent="0.25">
      <c r="A83" s="27">
        <f>'T1'!A83</f>
        <v>2005</v>
      </c>
      <c r="B83" s="75">
        <v>11464.209887999998</v>
      </c>
      <c r="C83" s="76">
        <v>4202.6826689999998</v>
      </c>
      <c r="D83" s="76">
        <v>6512.2559096085097</v>
      </c>
      <c r="E83" s="76">
        <v>4211.145856000001</v>
      </c>
      <c r="F83" s="76">
        <v>2810.6848889999997</v>
      </c>
      <c r="G83" s="76">
        <v>945.22013599999991</v>
      </c>
      <c r="H83" s="154">
        <f t="shared" si="31"/>
        <v>30146.199347608512</v>
      </c>
      <c r="I83" s="78">
        <v>172.43645000000001</v>
      </c>
      <c r="J83" s="78">
        <v>75.971054000000009</v>
      </c>
      <c r="K83" s="77">
        <f t="shared" si="16"/>
        <v>283.23342500000001</v>
      </c>
      <c r="L83" s="359">
        <v>531.64092900000003</v>
      </c>
      <c r="M83" s="155">
        <f t="shared" si="17"/>
        <v>30677.840276608513</v>
      </c>
      <c r="O83" s="92">
        <f t="shared" si="30"/>
        <v>0.37369677215319885</v>
      </c>
      <c r="P83" s="58">
        <f t="shared" si="19"/>
        <v>0.13699408534324026</v>
      </c>
      <c r="Q83" s="58">
        <f t="shared" si="20"/>
        <v>0.21227882572209711</v>
      </c>
      <c r="R83" s="58">
        <f t="shared" si="21"/>
        <v>0.13726995831616443</v>
      </c>
      <c r="S83" s="58">
        <f t="shared" si="22"/>
        <v>9.1619385969067491E-2</v>
      </c>
      <c r="T83" s="58">
        <f t="shared" si="23"/>
        <v>3.0811169478599802E-2</v>
      </c>
      <c r="U83" s="161">
        <f t="shared" si="24"/>
        <v>0.98267019698236802</v>
      </c>
      <c r="V83" s="400">
        <f t="shared" si="25"/>
        <v>5.6208797113883125E-3</v>
      </c>
      <c r="W83" s="64">
        <f t="shared" si="26"/>
        <v>2.4764146796189897E-3</v>
      </c>
      <c r="X83" s="64">
        <f t="shared" si="27"/>
        <v>9.2325086266246102E-3</v>
      </c>
      <c r="Y83" s="162">
        <f t="shared" si="28"/>
        <v>1.7329803017631911E-2</v>
      </c>
      <c r="Z83" s="162">
        <f t="shared" si="29"/>
        <v>1</v>
      </c>
    </row>
    <row r="84" spans="1:26" s="3" customFormat="1" x14ac:dyDescent="0.25">
      <c r="A84" s="27">
        <f>'T1'!A84</f>
        <v>2006</v>
      </c>
      <c r="B84" s="75">
        <v>12470.994492999998</v>
      </c>
      <c r="C84" s="76">
        <v>4233.6972306099997</v>
      </c>
      <c r="D84" s="76">
        <v>7311.2183074176201</v>
      </c>
      <c r="E84" s="76">
        <v>5029.8540549999998</v>
      </c>
      <c r="F84" s="76">
        <v>3183.5352510000002</v>
      </c>
      <c r="G84" s="76">
        <v>938.66799200000014</v>
      </c>
      <c r="H84" s="154">
        <f t="shared" si="31"/>
        <v>33167.967329027619</v>
      </c>
      <c r="I84" s="78">
        <v>205.66514039</v>
      </c>
      <c r="J84" s="78">
        <v>99.313547999999997</v>
      </c>
      <c r="K84" s="77">
        <f t="shared" si="16"/>
        <v>319.78784699999994</v>
      </c>
      <c r="L84" s="359">
        <v>624.76653538999994</v>
      </c>
      <c r="M84" s="155">
        <f t="shared" si="17"/>
        <v>33792.73386441762</v>
      </c>
      <c r="O84" s="92">
        <f t="shared" si="30"/>
        <v>0.36904366906317249</v>
      </c>
      <c r="P84" s="58">
        <f t="shared" si="19"/>
        <v>0.12528424742420474</v>
      </c>
      <c r="Q84" s="58">
        <f t="shared" si="20"/>
        <v>0.21635474468421262</v>
      </c>
      <c r="R84" s="58">
        <f t="shared" si="21"/>
        <v>0.14884424785460262</v>
      </c>
      <c r="S84" s="58">
        <f t="shared" si="22"/>
        <v>9.420768570465185E-2</v>
      </c>
      <c r="T84" s="58">
        <f t="shared" si="23"/>
        <v>2.7777213757433798E-2</v>
      </c>
      <c r="U84" s="161">
        <f t="shared" si="24"/>
        <v>0.98151180848827813</v>
      </c>
      <c r="V84" s="400">
        <f t="shared" si="25"/>
        <v>6.0860758178123333E-3</v>
      </c>
      <c r="W84" s="64">
        <f t="shared" si="26"/>
        <v>2.9389024397512018E-3</v>
      </c>
      <c r="X84" s="64">
        <f t="shared" si="27"/>
        <v>9.4632132541582724E-3</v>
      </c>
      <c r="Y84" s="162">
        <f t="shared" si="28"/>
        <v>1.8488191511721808E-2</v>
      </c>
      <c r="Z84" s="162">
        <f t="shared" si="29"/>
        <v>1</v>
      </c>
    </row>
    <row r="85" spans="1:26" s="3" customFormat="1" x14ac:dyDescent="0.25">
      <c r="A85" s="27">
        <f>'T1'!A85</f>
        <v>2007</v>
      </c>
      <c r="B85" s="75">
        <v>12957.667139000001</v>
      </c>
      <c r="C85" s="76">
        <v>4425.3905107699993</v>
      </c>
      <c r="D85" s="76">
        <v>7683.7945450971829</v>
      </c>
      <c r="E85" s="76">
        <v>6994.2215969999997</v>
      </c>
      <c r="F85" s="76">
        <v>3878.2733520000002</v>
      </c>
      <c r="G85" s="76">
        <v>922.26777900000013</v>
      </c>
      <c r="H85" s="154">
        <f t="shared" si="31"/>
        <v>36861.614922867186</v>
      </c>
      <c r="I85" s="78">
        <v>219.14837423</v>
      </c>
      <c r="J85" s="78">
        <v>88.958670999999995</v>
      </c>
      <c r="K85" s="77">
        <f t="shared" si="16"/>
        <v>351.11102399999999</v>
      </c>
      <c r="L85" s="359">
        <v>659.21806922999997</v>
      </c>
      <c r="M85" s="155">
        <f t="shared" si="17"/>
        <v>37520.832992097188</v>
      </c>
      <c r="O85" s="92">
        <f t="shared" si="30"/>
        <v>0.34534593466326308</v>
      </c>
      <c r="P85" s="58">
        <f t="shared" si="19"/>
        <v>0.11794488975503543</v>
      </c>
      <c r="Q85" s="58">
        <f t="shared" si="20"/>
        <v>0.2047874189444456</v>
      </c>
      <c r="R85" s="58">
        <f t="shared" si="21"/>
        <v>0.18640901705122473</v>
      </c>
      <c r="S85" s="58">
        <f t="shared" si="22"/>
        <v>0.1033631996607554</v>
      </c>
      <c r="T85" s="58">
        <f t="shared" si="23"/>
        <v>2.4580152023657164E-2</v>
      </c>
      <c r="U85" s="161">
        <f t="shared" si="24"/>
        <v>0.98243061209838145</v>
      </c>
      <c r="V85" s="400">
        <f t="shared" si="25"/>
        <v>5.8407118593597866E-3</v>
      </c>
      <c r="W85" s="64">
        <f t="shared" si="26"/>
        <v>2.3709140737556886E-3</v>
      </c>
      <c r="X85" s="64">
        <f t="shared" si="27"/>
        <v>9.3577619685030079E-3</v>
      </c>
      <c r="Y85" s="162">
        <f t="shared" si="28"/>
        <v>1.7569387901618484E-2</v>
      </c>
      <c r="Z85" s="162">
        <f t="shared" si="29"/>
        <v>1</v>
      </c>
    </row>
    <row r="86" spans="1:26" s="3" customFormat="1" x14ac:dyDescent="0.25">
      <c r="A86" s="27">
        <f>'T1'!A86</f>
        <v>2008</v>
      </c>
      <c r="B86" s="75">
        <v>13061.710427</v>
      </c>
      <c r="C86" s="76">
        <v>4636.7829782499994</v>
      </c>
      <c r="D86" s="76">
        <v>8772.2736090992603</v>
      </c>
      <c r="E86" s="76">
        <v>6292.6085410000005</v>
      </c>
      <c r="F86" s="76">
        <v>3154.4649929999996</v>
      </c>
      <c r="G86" s="76">
        <v>909.39968299999998</v>
      </c>
      <c r="H86" s="154">
        <f t="shared" si="31"/>
        <v>36827.240231349264</v>
      </c>
      <c r="I86" s="78">
        <v>253.95477175000002</v>
      </c>
      <c r="J86" s="78">
        <v>92.992301999999995</v>
      </c>
      <c r="K86" s="77">
        <f t="shared" si="16"/>
        <v>402.86321500000003</v>
      </c>
      <c r="L86" s="359">
        <v>749.81028875000004</v>
      </c>
      <c r="M86" s="155">
        <f t="shared" si="17"/>
        <v>37577.050520099263</v>
      </c>
      <c r="N86" s="91"/>
      <c r="O86" s="92">
        <f t="shared" si="30"/>
        <v>0.34759807505417528</v>
      </c>
      <c r="P86" s="58">
        <f t="shared" si="19"/>
        <v>0.12339401081438978</v>
      </c>
      <c r="Q86" s="58">
        <f t="shared" si="20"/>
        <v>0.23344763592893314</v>
      </c>
      <c r="R86" s="58">
        <f t="shared" si="21"/>
        <v>0.16745882004853471</v>
      </c>
      <c r="S86" s="58">
        <f t="shared" si="22"/>
        <v>8.3946583069704608E-2</v>
      </c>
      <c r="T86" s="58">
        <f t="shared" si="23"/>
        <v>2.4200933027289599E-2</v>
      </c>
      <c r="U86" s="161">
        <f t="shared" si="24"/>
        <v>0.98004605794302724</v>
      </c>
      <c r="V86" s="400">
        <f t="shared" si="25"/>
        <v>6.7582412199745255E-3</v>
      </c>
      <c r="W86" s="64">
        <f t="shared" si="26"/>
        <v>2.4747099815686743E-3</v>
      </c>
      <c r="X86" s="64">
        <f t="shared" si="27"/>
        <v>1.0720990855429593E-2</v>
      </c>
      <c r="Y86" s="162">
        <f t="shared" si="28"/>
        <v>1.9953942056972793E-2</v>
      </c>
      <c r="Z86" s="162">
        <f t="shared" si="29"/>
        <v>1</v>
      </c>
    </row>
    <row r="87" spans="1:26" s="3" customFormat="1" x14ac:dyDescent="0.25">
      <c r="A87" s="27">
        <f>'T1'!A87</f>
        <v>2009</v>
      </c>
      <c r="B87" s="75">
        <v>14338.479188000001</v>
      </c>
      <c r="C87" s="76">
        <v>4386.3854030700004</v>
      </c>
      <c r="D87" s="76">
        <v>7117.4891101470157</v>
      </c>
      <c r="E87" s="76">
        <v>6030.1831569999995</v>
      </c>
      <c r="F87" s="76">
        <v>1876.9471310000001</v>
      </c>
      <c r="G87" s="76">
        <v>955.21758799999998</v>
      </c>
      <c r="H87" s="154">
        <f t="shared" si="31"/>
        <v>34704.701577217013</v>
      </c>
      <c r="I87" s="78">
        <v>228.54061093000001</v>
      </c>
      <c r="J87" s="78">
        <v>116.37399400000001</v>
      </c>
      <c r="K87" s="77">
        <f t="shared" si="16"/>
        <v>370.910169</v>
      </c>
      <c r="L87" s="359">
        <v>715.82477392999999</v>
      </c>
      <c r="M87" s="155">
        <f t="shared" si="17"/>
        <v>35420.526351147011</v>
      </c>
      <c r="N87" s="91"/>
      <c r="O87" s="92">
        <f t="shared" si="30"/>
        <v>0.404807061472018</v>
      </c>
      <c r="P87" s="58">
        <f t="shared" si="19"/>
        <v>0.12383738625408534</v>
      </c>
      <c r="Q87" s="58">
        <f t="shared" si="20"/>
        <v>0.20094249982585402</v>
      </c>
      <c r="R87" s="58">
        <f t="shared" si="21"/>
        <v>0.1702454417875901</v>
      </c>
      <c r="S87" s="58">
        <f t="shared" si="22"/>
        <v>5.2990379431197235E-2</v>
      </c>
      <c r="T87" s="58">
        <f t="shared" si="23"/>
        <v>2.696791059879514E-2</v>
      </c>
      <c r="U87" s="161">
        <f t="shared" si="24"/>
        <v>0.97979067936953967</v>
      </c>
      <c r="V87" s="400">
        <f t="shared" si="25"/>
        <v>6.4522082101300922E-3</v>
      </c>
      <c r="W87" s="64">
        <f t="shared" si="26"/>
        <v>3.2854958971051968E-3</v>
      </c>
      <c r="X87" s="64">
        <f t="shared" si="27"/>
        <v>1.0471616523225069E-2</v>
      </c>
      <c r="Y87" s="162">
        <f t="shared" si="28"/>
        <v>2.0209320630460357E-2</v>
      </c>
      <c r="Z87" s="162">
        <f t="shared" si="29"/>
        <v>1</v>
      </c>
    </row>
    <row r="88" spans="1:26" s="3" customFormat="1" x14ac:dyDescent="0.25">
      <c r="A88" s="27">
        <f>'T1'!A88</f>
        <v>2010</v>
      </c>
      <c r="B88" s="75">
        <v>16183.527611</v>
      </c>
      <c r="C88" s="76">
        <v>4880.8242660703718</v>
      </c>
      <c r="D88" s="76">
        <v>6960.1913419999992</v>
      </c>
      <c r="E88" s="76">
        <v>5178.6432359999999</v>
      </c>
      <c r="F88" s="76">
        <v>1607.4452170000002</v>
      </c>
      <c r="G88" s="76">
        <v>949.59577400000001</v>
      </c>
      <c r="H88" s="154">
        <f t="shared" si="31"/>
        <v>35760.22744607037</v>
      </c>
      <c r="I88" s="78">
        <v>229.74053339</v>
      </c>
      <c r="J88" s="78">
        <v>123.498045</v>
      </c>
      <c r="K88" s="77">
        <f t="shared" si="16"/>
        <v>395.90018300000003</v>
      </c>
      <c r="L88" s="359">
        <v>749.13876139000001</v>
      </c>
      <c r="M88" s="155">
        <f t="shared" si="17"/>
        <v>36509.366207460371</v>
      </c>
      <c r="N88" s="91"/>
      <c r="O88" s="92">
        <f t="shared" si="30"/>
        <v>0.44327057114711121</v>
      </c>
      <c r="P88" s="58">
        <f t="shared" si="19"/>
        <v>0.13368690758244436</v>
      </c>
      <c r="Q88" s="58">
        <f t="shared" si="20"/>
        <v>0.19064125360187012</v>
      </c>
      <c r="R88" s="58">
        <f t="shared" si="21"/>
        <v>0.14184423817638853</v>
      </c>
      <c r="S88" s="58">
        <f t="shared" si="22"/>
        <v>4.4028296954427351E-2</v>
      </c>
      <c r="T88" s="58">
        <f t="shared" si="23"/>
        <v>2.600964828049955E-2</v>
      </c>
      <c r="U88" s="161">
        <f t="shared" si="24"/>
        <v>0.9794809157427411</v>
      </c>
      <c r="V88" s="400">
        <f t="shared" si="25"/>
        <v>6.2926464426833716E-3</v>
      </c>
      <c r="W88" s="64">
        <f t="shared" si="26"/>
        <v>3.3826400682563547E-3</v>
      </c>
      <c r="X88" s="64">
        <f t="shared" si="27"/>
        <v>1.084379774631917E-2</v>
      </c>
      <c r="Y88" s="162">
        <f t="shared" si="28"/>
        <v>2.0519084257258895E-2</v>
      </c>
      <c r="Z88" s="162">
        <f t="shared" si="29"/>
        <v>1</v>
      </c>
    </row>
    <row r="89" spans="1:26" s="3" customFormat="1" x14ac:dyDescent="0.25">
      <c r="A89" s="27">
        <f>'T1'!A89</f>
        <v>2011</v>
      </c>
      <c r="B89" s="75">
        <v>16868.148228000002</v>
      </c>
      <c r="C89" s="76">
        <v>5383.52424274228</v>
      </c>
      <c r="D89" s="76">
        <v>7752.3406955614128</v>
      </c>
      <c r="E89" s="76">
        <v>6151.6357990000006</v>
      </c>
      <c r="F89" s="76">
        <v>1876.5069370000001</v>
      </c>
      <c r="G89" s="76">
        <v>980.29911700000014</v>
      </c>
      <c r="H89" s="154">
        <f t="shared" si="31"/>
        <v>39012.455019303699</v>
      </c>
      <c r="I89" s="78">
        <v>263.75300633000001</v>
      </c>
      <c r="J89" s="78">
        <v>120.19244999999999</v>
      </c>
      <c r="K89" s="77">
        <f t="shared" si="16"/>
        <v>455.75236599999994</v>
      </c>
      <c r="L89" s="359">
        <v>839.69782233000001</v>
      </c>
      <c r="M89" s="155">
        <f t="shared" si="17"/>
        <v>39852.152841633702</v>
      </c>
      <c r="N89" s="91"/>
      <c r="O89" s="92">
        <f t="shared" si="30"/>
        <v>0.42326818064337496</v>
      </c>
      <c r="P89" s="58">
        <f t="shared" si="19"/>
        <v>0.13508741332332969</v>
      </c>
      <c r="Q89" s="58">
        <f t="shared" si="20"/>
        <v>0.19452752593738201</v>
      </c>
      <c r="R89" s="58">
        <f t="shared" si="21"/>
        <v>0.15436144249083986</v>
      </c>
      <c r="S89" s="58">
        <f t="shared" si="22"/>
        <v>4.7086714347828303E-2</v>
      </c>
      <c r="T89" s="58">
        <f t="shared" si="23"/>
        <v>2.4598398006139277E-2</v>
      </c>
      <c r="U89" s="161">
        <f t="shared" si="24"/>
        <v>0.97892967474889414</v>
      </c>
      <c r="V89" s="400">
        <f t="shared" si="25"/>
        <v>6.6182875333765205E-3</v>
      </c>
      <c r="W89" s="64">
        <f t="shared" si="26"/>
        <v>3.0159587733597786E-3</v>
      </c>
      <c r="X89" s="64">
        <f t="shared" si="27"/>
        <v>1.1436078944369441E-2</v>
      </c>
      <c r="Y89" s="162">
        <f t="shared" si="28"/>
        <v>2.1070325251105741E-2</v>
      </c>
      <c r="Z89" s="162">
        <f t="shared" si="29"/>
        <v>1</v>
      </c>
    </row>
    <row r="90" spans="1:26" s="3" customFormat="1" x14ac:dyDescent="0.25">
      <c r="A90" s="27">
        <f>'T1'!A90</f>
        <v>2012</v>
      </c>
      <c r="B90" s="75">
        <v>17945.491383</v>
      </c>
      <c r="C90" s="76">
        <v>5550.6699760865367</v>
      </c>
      <c r="D90" s="76">
        <v>8062.7946349327403</v>
      </c>
      <c r="E90" s="76">
        <v>5955.5136350000012</v>
      </c>
      <c r="F90" s="76">
        <v>2144.7680010000004</v>
      </c>
      <c r="G90" s="76">
        <v>938.65723079999998</v>
      </c>
      <c r="H90" s="154">
        <f t="shared" si="31"/>
        <v>40597.894860819288</v>
      </c>
      <c r="I90" s="78">
        <v>316.60703364</v>
      </c>
      <c r="J90" s="78">
        <v>123.79153699999999</v>
      </c>
      <c r="K90" s="77">
        <f t="shared" si="16"/>
        <v>509.96224399999988</v>
      </c>
      <c r="L90" s="359">
        <v>950.36081463999994</v>
      </c>
      <c r="M90" s="155">
        <f t="shared" si="17"/>
        <v>41548.255675459288</v>
      </c>
      <c r="N90" s="91"/>
      <c r="O90" s="92">
        <f t="shared" si="30"/>
        <v>0.43191924886511196</v>
      </c>
      <c r="P90" s="58">
        <f t="shared" si="19"/>
        <v>0.13359574032286201</v>
      </c>
      <c r="Q90" s="58">
        <f t="shared" si="20"/>
        <v>0.19405855923080487</v>
      </c>
      <c r="R90" s="58">
        <f t="shared" si="21"/>
        <v>0.14333967908351106</v>
      </c>
      <c r="S90" s="58">
        <f t="shared" si="22"/>
        <v>5.1621132250488672E-2</v>
      </c>
      <c r="T90" s="58">
        <f t="shared" si="23"/>
        <v>2.2591976860160297E-2</v>
      </c>
      <c r="U90" s="161">
        <f t="shared" si="24"/>
        <v>0.97712633661293902</v>
      </c>
      <c r="V90" s="400">
        <f t="shared" si="25"/>
        <v>7.620224447280605E-3</v>
      </c>
      <c r="W90" s="64">
        <f t="shared" si="26"/>
        <v>2.9794641191908848E-3</v>
      </c>
      <c r="X90" s="64">
        <f t="shared" si="27"/>
        <v>1.2273974820589447E-2</v>
      </c>
      <c r="Y90" s="162">
        <f t="shared" si="28"/>
        <v>2.2873663387060938E-2</v>
      </c>
      <c r="Z90" s="162">
        <f t="shared" si="29"/>
        <v>1</v>
      </c>
    </row>
    <row r="91" spans="1:26" s="3" customFormat="1" x14ac:dyDescent="0.25">
      <c r="A91" s="27">
        <f>'T1'!A91</f>
        <v>2013</v>
      </c>
      <c r="B91" s="75">
        <v>18750.526221</v>
      </c>
      <c r="C91" s="76">
        <v>5870.6756855811318</v>
      </c>
      <c r="D91" s="76">
        <v>9291.5439511141649</v>
      </c>
      <c r="E91" s="76">
        <v>6709.8423910000001</v>
      </c>
      <c r="F91" s="76">
        <v>2581.9548519999998</v>
      </c>
      <c r="G91" s="76">
        <v>935.05017199999998</v>
      </c>
      <c r="H91" s="154">
        <f t="shared" si="31"/>
        <v>44139.593272695303</v>
      </c>
      <c r="I91" s="78">
        <v>322.14005515999997</v>
      </c>
      <c r="J91" s="78">
        <v>128.66418300000001</v>
      </c>
      <c r="K91" s="77">
        <f t="shared" si="16"/>
        <v>534.84348999999997</v>
      </c>
      <c r="L91" s="359">
        <v>985.64772815999993</v>
      </c>
      <c r="M91" s="155">
        <f t="shared" si="17"/>
        <v>45125.241000855305</v>
      </c>
      <c r="N91" s="94"/>
      <c r="O91" s="92">
        <f t="shared" si="30"/>
        <v>0.41552190758703322</v>
      </c>
      <c r="P91" s="58">
        <f t="shared" si="19"/>
        <v>0.13009738131858087</v>
      </c>
      <c r="Q91" s="58">
        <f t="shared" si="20"/>
        <v>0.20590569147183174</v>
      </c>
      <c r="R91" s="58">
        <f t="shared" si="21"/>
        <v>0.1486937740869422</v>
      </c>
      <c r="S91" s="58">
        <f t="shared" si="22"/>
        <v>5.721753047149513E-2</v>
      </c>
      <c r="T91" s="58">
        <f t="shared" si="23"/>
        <v>2.0721222784877247E-2</v>
      </c>
      <c r="U91" s="161">
        <f t="shared" si="24"/>
        <v>0.97815750772076049</v>
      </c>
      <c r="V91" s="400">
        <f t="shared" si="25"/>
        <v>7.1387996610122063E-3</v>
      </c>
      <c r="W91" s="64">
        <f t="shared" si="26"/>
        <v>2.8512686059130698E-3</v>
      </c>
      <c r="X91" s="64">
        <f t="shared" si="27"/>
        <v>1.185242401231414E-2</v>
      </c>
      <c r="Y91" s="162">
        <f t="shared" si="28"/>
        <v>2.1842492279239414E-2</v>
      </c>
      <c r="Z91" s="162">
        <f t="shared" si="29"/>
        <v>1</v>
      </c>
    </row>
    <row r="92" spans="1:26" s="3" customFormat="1" x14ac:dyDescent="0.25">
      <c r="A92" s="27">
        <f>'T1'!A92</f>
        <v>2014</v>
      </c>
      <c r="B92" s="75">
        <v>19977.381810999999</v>
      </c>
      <c r="C92" s="76">
        <v>6221.8072006727434</v>
      </c>
      <c r="D92" s="76">
        <v>9650.5684652301952</v>
      </c>
      <c r="E92" s="76">
        <v>6673.8143900000005</v>
      </c>
      <c r="F92" s="76">
        <v>3295.3788119999999</v>
      </c>
      <c r="G92" s="76">
        <v>937.64034299999992</v>
      </c>
      <c r="H92" s="154">
        <f t="shared" ref="H92:H93" si="32">SUM(B92:G92)</f>
        <v>46756.591021902939</v>
      </c>
      <c r="I92" s="78">
        <v>332.39013135999988</v>
      </c>
      <c r="J92" s="78">
        <v>130.68801400000001</v>
      </c>
      <c r="K92" s="77">
        <f t="shared" ref="K92:K93" si="33">L92-I92-J92</f>
        <v>567.1490409999999</v>
      </c>
      <c r="L92" s="359">
        <v>1030.2271863599999</v>
      </c>
      <c r="M92" s="155">
        <f t="shared" ref="M92:M93" si="34">H92+L92</f>
        <v>47786.818208262936</v>
      </c>
      <c r="N92" s="94"/>
      <c r="O92" s="92">
        <f t="shared" si="30"/>
        <v>0.41805214408574415</v>
      </c>
      <c r="P92" s="58">
        <f t="shared" ref="P92:P93" si="35">C92/$M92</f>
        <v>0.13019923556234836</v>
      </c>
      <c r="Q92" s="58">
        <f t="shared" ref="Q92:Q93" si="36">D92/$M92</f>
        <v>0.20195042957602671</v>
      </c>
      <c r="R92" s="58">
        <f t="shared" ref="R92:R93" si="37">E92/$M92</f>
        <v>0.1396580613698615</v>
      </c>
      <c r="S92" s="58">
        <f t="shared" ref="S92:S93" si="38">F92/$M92</f>
        <v>6.8959996408176599E-2</v>
      </c>
      <c r="T92" s="58">
        <f t="shared" ref="T92:T93" si="39">G92/$M92</f>
        <v>1.9621317722255678E-2</v>
      </c>
      <c r="U92" s="161">
        <f t="shared" ref="U92:U93" si="40">H92/$M92</f>
        <v>0.97844118472441299</v>
      </c>
      <c r="V92" s="400">
        <f t="shared" ref="V92:V93" si="41">I92/$M92</f>
        <v>6.9556866061135977E-3</v>
      </c>
      <c r="W92" s="64">
        <f t="shared" ref="W92:W93" si="42">J92/$M92</f>
        <v>2.7348130488713397E-3</v>
      </c>
      <c r="X92" s="64">
        <f t="shared" ref="X92:X93" si="43">K92/$M92</f>
        <v>1.1868315620602102E-2</v>
      </c>
      <c r="Y92" s="162">
        <f t="shared" ref="Y92:Y93" si="44">L92/$M92</f>
        <v>2.1558815275587041E-2</v>
      </c>
      <c r="Z92" s="162">
        <f t="shared" ref="Z92:Z93" si="45">M92/$M92</f>
        <v>1</v>
      </c>
    </row>
    <row r="93" spans="1:26" s="120" customFormat="1" x14ac:dyDescent="0.25">
      <c r="A93" s="27">
        <f>'T1'!A93</f>
        <v>2015</v>
      </c>
      <c r="B93" s="75">
        <v>21316.932740999997</v>
      </c>
      <c r="C93" s="76">
        <v>6449.8080617599999</v>
      </c>
      <c r="D93" s="76">
        <v>10752.331728997262</v>
      </c>
      <c r="E93" s="76">
        <v>7058.6916540000002</v>
      </c>
      <c r="F93" s="76">
        <v>3755.138704</v>
      </c>
      <c r="G93" s="76">
        <v>957.11085000000003</v>
      </c>
      <c r="H93" s="154">
        <f t="shared" si="32"/>
        <v>50290.013739757254</v>
      </c>
      <c r="I93" s="78">
        <v>343.62529028</v>
      </c>
      <c r="J93" s="78">
        <v>145.43582000000001</v>
      </c>
      <c r="K93" s="77">
        <f t="shared" si="33"/>
        <v>587.42729268000005</v>
      </c>
      <c r="L93" s="359">
        <v>1076.48840296</v>
      </c>
      <c r="M93" s="155">
        <f t="shared" si="34"/>
        <v>51366.502142717254</v>
      </c>
      <c r="N93" s="94"/>
      <c r="O93" s="92">
        <f t="shared" si="30"/>
        <v>0.4149967751701838</v>
      </c>
      <c r="P93" s="58">
        <f t="shared" si="35"/>
        <v>0.12556447865263984</v>
      </c>
      <c r="Q93" s="58">
        <f t="shared" si="36"/>
        <v>0.20932575278579152</v>
      </c>
      <c r="R93" s="58">
        <f t="shared" si="37"/>
        <v>0.1374181881099876</v>
      </c>
      <c r="S93" s="58">
        <f t="shared" si="38"/>
        <v>7.3104816317192109E-2</v>
      </c>
      <c r="T93" s="58">
        <f t="shared" si="39"/>
        <v>1.8632976941679865E-2</v>
      </c>
      <c r="U93" s="161">
        <f t="shared" si="40"/>
        <v>0.97904298797747469</v>
      </c>
      <c r="V93" s="400">
        <f t="shared" si="41"/>
        <v>6.6896766559122077E-3</v>
      </c>
      <c r="W93" s="64">
        <f t="shared" si="42"/>
        <v>2.8313358693554708E-3</v>
      </c>
      <c r="X93" s="64">
        <f t="shared" si="43"/>
        <v>1.143599949725768E-2</v>
      </c>
      <c r="Y93" s="162">
        <f t="shared" si="44"/>
        <v>2.0957012022525357E-2</v>
      </c>
      <c r="Z93" s="162">
        <f t="shared" si="45"/>
        <v>1</v>
      </c>
    </row>
    <row r="94" spans="1:26" s="94" customFormat="1" x14ac:dyDescent="0.25">
      <c r="A94" s="27">
        <f>'T1'!A94</f>
        <v>2016</v>
      </c>
      <c r="B94" s="75">
        <v>22973.864664000001</v>
      </c>
      <c r="C94" s="76">
        <v>6588.169323926938</v>
      </c>
      <c r="D94" s="76">
        <v>10875.029144894625</v>
      </c>
      <c r="E94" s="76">
        <v>6432.6192959999998</v>
      </c>
      <c r="F94" s="76">
        <v>3898.717052</v>
      </c>
      <c r="G94" s="76">
        <v>927.42737899999997</v>
      </c>
      <c r="H94" s="154">
        <f t="shared" ref="H94" si="46">SUM(B94:G94)</f>
        <v>51695.826859821558</v>
      </c>
      <c r="I94" s="78">
        <v>340.43429500000002</v>
      </c>
      <c r="J94" s="78">
        <v>153.79337200000001</v>
      </c>
      <c r="K94" s="77">
        <f t="shared" ref="K94" si="47">L94-I94-J94</f>
        <v>599.26514862000033</v>
      </c>
      <c r="L94" s="359">
        <v>1093.4928156200003</v>
      </c>
      <c r="M94" s="155">
        <f t="shared" ref="M94" si="48">H94+L94</f>
        <v>52789.319675441555</v>
      </c>
      <c r="O94" s="92">
        <f t="shared" ref="O94" si="49">B94/$M94</f>
        <v>0.43519910476678891</v>
      </c>
      <c r="P94" s="58">
        <f t="shared" ref="P94" si="50">C94/$M94</f>
        <v>0.1248011788072325</v>
      </c>
      <c r="Q94" s="58">
        <f t="shared" ref="Q94" si="51">D94/$M94</f>
        <v>0.2060081321706039</v>
      </c>
      <c r="R94" s="58">
        <f t="shared" ref="R94" si="52">E94/$M94</f>
        <v>0.12185455951220675</v>
      </c>
      <c r="S94" s="58">
        <f t="shared" ref="S94" si="53">F94/$M94</f>
        <v>7.3854277266121815E-2</v>
      </c>
      <c r="T94" s="58">
        <f t="shared" ref="T94" si="54">G94/$M94</f>
        <v>1.756846621062734E-2</v>
      </c>
      <c r="U94" s="161">
        <f t="shared" ref="U94" si="55">H94/$M94</f>
        <v>0.97928571873358117</v>
      </c>
      <c r="V94" s="400">
        <f t="shared" ref="V94" si="56">I94/$M94</f>
        <v>6.448923704511683E-3</v>
      </c>
      <c r="W94" s="64">
        <f t="shared" ref="W94" si="57">J94/$M94</f>
        <v>2.9133425652300492E-3</v>
      </c>
      <c r="X94" s="64">
        <f t="shared" ref="X94" si="58">K94/$M94</f>
        <v>1.1352014996677219E-2</v>
      </c>
      <c r="Y94" s="162">
        <f t="shared" ref="Y94" si="59">L94/$M94</f>
        <v>2.071428126641895E-2</v>
      </c>
      <c r="Z94" s="162">
        <f t="shared" ref="Z94" si="60">M94/$M94</f>
        <v>1</v>
      </c>
    </row>
    <row r="95" spans="1:26" s="94" customFormat="1" ht="15.75" thickBot="1" x14ac:dyDescent="0.3">
      <c r="A95" s="134">
        <f>'T1'!A95</f>
        <v>2017</v>
      </c>
      <c r="B95" s="135">
        <v>24475.493768</v>
      </c>
      <c r="C95" s="136">
        <v>6681.6747145199997</v>
      </c>
      <c r="D95" s="136">
        <v>11180.353602169711</v>
      </c>
      <c r="E95" s="136">
        <v>6560.1039350000001</v>
      </c>
      <c r="F95" s="136">
        <v>3485.3071800000002</v>
      </c>
      <c r="G95" s="136">
        <v>986.66386000000011</v>
      </c>
      <c r="H95" s="166">
        <f t="shared" ref="H95" si="61">SUM(B95:G95)</f>
        <v>53369.597059689717</v>
      </c>
      <c r="I95" s="82">
        <v>352.41895948000007</v>
      </c>
      <c r="J95" s="82">
        <v>161.77515400000001</v>
      </c>
      <c r="K95" s="81">
        <f t="shared" ref="K95" si="62">L95-I95-J95</f>
        <v>611.03790199999992</v>
      </c>
      <c r="L95" s="360">
        <v>1125.23201548</v>
      </c>
      <c r="M95" s="156">
        <f t="shared" ref="M95" si="63">H95+L95</f>
        <v>54494.82907516972</v>
      </c>
      <c r="O95" s="232">
        <f t="shared" ref="O95" si="64">B95/$M95</f>
        <v>0.4491342423377217</v>
      </c>
      <c r="P95" s="230">
        <f t="shared" ref="P95" si="65">C95/$M95</f>
        <v>0.12261116931486017</v>
      </c>
      <c r="Q95" s="230">
        <f t="shared" ref="Q95" si="66">D95/$M95</f>
        <v>0.20516356857909623</v>
      </c>
      <c r="R95" s="230">
        <f t="shared" ref="R95" si="67">E95/$M95</f>
        <v>0.12038030114657386</v>
      </c>
      <c r="S95" s="230">
        <f t="shared" ref="S95" si="68">F95/$M95</f>
        <v>6.3956658625213714E-2</v>
      </c>
      <c r="T95" s="230">
        <f t="shared" ref="T95" si="69">G95/$M95</f>
        <v>1.8105641888315753E-2</v>
      </c>
      <c r="U95" s="233">
        <f t="shared" ref="U95" si="70">H95/$M95</f>
        <v>0.97935158189178151</v>
      </c>
      <c r="V95" s="402">
        <f t="shared" ref="V95" si="71">I95/$M95</f>
        <v>6.4670165125919792E-3</v>
      </c>
      <c r="W95" s="67">
        <f t="shared" ref="W95" si="72">J95/$M95</f>
        <v>2.9686331115352008E-3</v>
      </c>
      <c r="X95" s="67">
        <f t="shared" ref="X95" si="73">K95/$M95</f>
        <v>1.1212768484091201E-2</v>
      </c>
      <c r="Y95" s="163">
        <f t="shared" ref="Y95" si="74">L95/$M95</f>
        <v>2.064841810821838E-2</v>
      </c>
      <c r="Z95" s="163">
        <f t="shared" ref="Z95" si="75">M95/$M95</f>
        <v>1</v>
      </c>
    </row>
    <row r="96" spans="1:26" ht="16.5" customHeight="1" x14ac:dyDescent="0.25">
      <c r="A96" s="87" t="s">
        <v>277</v>
      </c>
      <c r="B96" s="3"/>
      <c r="C96" s="3"/>
      <c r="D96" s="3"/>
      <c r="E96" s="3"/>
      <c r="F96" s="3"/>
      <c r="G96" s="3"/>
      <c r="H96" s="3"/>
      <c r="I96" s="3"/>
      <c r="J96" s="3"/>
      <c r="K96" s="3"/>
      <c r="L96" s="101"/>
      <c r="M96" s="3"/>
      <c r="N96" s="3"/>
      <c r="O96" s="3"/>
      <c r="P96" s="3"/>
      <c r="Q96" s="3"/>
      <c r="R96" s="3"/>
      <c r="S96" s="3"/>
      <c r="T96" s="3"/>
      <c r="U96" s="3"/>
      <c r="V96" s="101"/>
      <c r="W96" s="101"/>
      <c r="X96" s="101"/>
      <c r="Y96" s="3"/>
      <c r="Z96" s="336"/>
    </row>
    <row r="97" spans="1:26" x14ac:dyDescent="0.25">
      <c r="A97" s="2" t="str">
        <f>'T1'!A97</f>
        <v>NOTES:</v>
      </c>
      <c r="B97" s="2" t="str">
        <f>'T1'!B97</f>
        <v>1. Fiscal Year ran Jan 1 to Dec 31 through 1938; Jan 1 to Jun 30 in 1939; and Jul 1 to Jun 30, from 1939-40 onward.</v>
      </c>
      <c r="C97" s="85"/>
      <c r="D97" s="85"/>
      <c r="E97" s="85"/>
      <c r="F97" s="85"/>
      <c r="G97" s="85"/>
      <c r="H97" s="85"/>
      <c r="I97" s="85"/>
      <c r="J97" s="85"/>
      <c r="K97" s="86"/>
      <c r="L97" s="85"/>
      <c r="M97" s="85"/>
      <c r="N97" s="3"/>
      <c r="O97" s="3"/>
      <c r="P97" s="3"/>
      <c r="Q97" s="3"/>
      <c r="R97" s="3"/>
      <c r="S97" s="3"/>
      <c r="T97" s="3"/>
      <c r="U97" s="3"/>
      <c r="V97" s="101"/>
      <c r="W97" s="101"/>
      <c r="X97" s="101"/>
      <c r="Y97" s="3"/>
      <c r="Z97" s="336"/>
    </row>
    <row r="98" spans="1:26" x14ac:dyDescent="0.25">
      <c r="A98" s="85"/>
      <c r="B98" s="85" t="s">
        <v>199</v>
      </c>
      <c r="C98" s="85"/>
      <c r="D98" s="85"/>
      <c r="E98" s="85"/>
      <c r="F98" s="85"/>
      <c r="G98" s="85"/>
      <c r="H98" s="85"/>
      <c r="I98" s="85"/>
      <c r="J98" s="85"/>
      <c r="K98" s="86"/>
      <c r="L98" s="85"/>
      <c r="M98" s="85"/>
      <c r="N98" s="3"/>
      <c r="O98" s="3"/>
      <c r="P98" s="3"/>
      <c r="Q98" s="3"/>
      <c r="R98" s="3"/>
      <c r="S98" s="3"/>
      <c r="T98" s="3"/>
      <c r="U98" s="3"/>
      <c r="V98" s="101"/>
      <c r="W98" s="101"/>
      <c r="X98" s="101"/>
      <c r="Y98" s="3"/>
      <c r="Z98" s="336"/>
    </row>
    <row r="99" spans="1:26" ht="9.9499999999999993" customHeight="1" x14ac:dyDescent="0.25">
      <c r="A99" s="85"/>
      <c r="B99" s="85"/>
      <c r="C99" s="85"/>
      <c r="D99" s="85"/>
      <c r="E99" s="85"/>
      <c r="F99" s="85"/>
      <c r="G99" s="85"/>
      <c r="H99" s="85"/>
      <c r="I99" s="85"/>
      <c r="J99" s="85"/>
      <c r="K99" s="86"/>
      <c r="L99" s="85"/>
      <c r="M99" s="85"/>
    </row>
    <row r="100" spans="1:26" x14ac:dyDescent="0.25">
      <c r="B100" s="85"/>
      <c r="C100" s="85"/>
      <c r="D100" s="85"/>
      <c r="E100" s="85"/>
      <c r="F100" s="85"/>
      <c r="G100" s="85"/>
      <c r="H100" s="85"/>
      <c r="I100" s="85"/>
      <c r="J100" s="85"/>
      <c r="K100" s="86"/>
      <c r="L100" s="85"/>
      <c r="M100" s="85"/>
    </row>
    <row r="101" spans="1:26" x14ac:dyDescent="0.25">
      <c r="A101" s="87"/>
      <c r="B101" s="85"/>
      <c r="C101" s="85"/>
      <c r="D101" s="85"/>
      <c r="E101" s="85"/>
      <c r="F101" s="85"/>
      <c r="G101" s="85"/>
      <c r="H101" s="85"/>
      <c r="I101" s="85"/>
      <c r="J101" s="85"/>
      <c r="K101" s="86"/>
      <c r="L101" s="85"/>
      <c r="M101" s="85"/>
    </row>
    <row r="102" spans="1:26" x14ac:dyDescent="0.25">
      <c r="A102" s="87"/>
      <c r="B102" s="85"/>
      <c r="C102" s="85"/>
      <c r="D102" s="85"/>
      <c r="E102" s="85"/>
      <c r="F102" s="85"/>
      <c r="G102" s="85"/>
      <c r="H102" s="85"/>
      <c r="I102" s="85"/>
      <c r="J102" s="85"/>
      <c r="K102" s="86"/>
      <c r="L102" s="85"/>
      <c r="M102" s="85"/>
    </row>
    <row r="106" spans="1:26" hidden="1" x14ac:dyDescent="0.25">
      <c r="A106" s="121" t="s">
        <v>153</v>
      </c>
    </row>
    <row r="107" spans="1:26" hidden="1" x14ac:dyDescent="0.25">
      <c r="A107" s="106" t="s">
        <v>16</v>
      </c>
      <c r="B107" s="77">
        <v>22973.864664000001</v>
      </c>
      <c r="C107" s="78">
        <v>6588.169323926938</v>
      </c>
      <c r="D107" s="78">
        <v>10875.029144894625</v>
      </c>
      <c r="E107" s="78">
        <v>6432.6192959999998</v>
      </c>
      <c r="F107" s="78">
        <v>3898.717052</v>
      </c>
      <c r="G107" s="78">
        <v>927.42737899999997</v>
      </c>
      <c r="H107" s="155">
        <f>SUM(B107:G107)</f>
        <v>51695.826859821558</v>
      </c>
      <c r="I107" s="79">
        <v>340.43429500000002</v>
      </c>
      <c r="J107" s="79">
        <v>153.79337200000001</v>
      </c>
      <c r="K107" s="80">
        <f>L107-I107-J107</f>
        <v>599.26514862000033</v>
      </c>
      <c r="L107" s="157">
        <v>1093.4928156200003</v>
      </c>
      <c r="M107" s="158">
        <f>H107+L107</f>
        <v>52789.319675441555</v>
      </c>
    </row>
    <row r="108" spans="1:26" hidden="1" x14ac:dyDescent="0.25">
      <c r="A108" s="106" t="s">
        <v>17</v>
      </c>
      <c r="B108" s="77">
        <v>24475.493768</v>
      </c>
      <c r="C108" s="78">
        <v>6681.6747145199997</v>
      </c>
      <c r="D108" s="78">
        <v>11180.353602169711</v>
      </c>
      <c r="E108" s="78">
        <v>6560.1039350000001</v>
      </c>
      <c r="F108" s="78">
        <v>3485.3071800000002</v>
      </c>
      <c r="G108" s="78">
        <v>986.66386000000011</v>
      </c>
      <c r="H108" s="155">
        <f>SUM(B108:G108)</f>
        <v>53369.597059689717</v>
      </c>
      <c r="I108" s="79">
        <v>352.41895948000007</v>
      </c>
      <c r="J108" s="79">
        <v>161.77515400000001</v>
      </c>
      <c r="K108" s="80">
        <f>L108-I108-J108</f>
        <v>611.03790199999992</v>
      </c>
      <c r="L108" s="157">
        <v>1125.23201548</v>
      </c>
      <c r="M108" s="158">
        <f>H108+L108</f>
        <v>54494.82907516972</v>
      </c>
    </row>
    <row r="109" spans="1:26" hidden="1" x14ac:dyDescent="0.25">
      <c r="A109" s="106" t="s">
        <v>33</v>
      </c>
      <c r="B109" s="77">
        <v>26283.391596999511</v>
      </c>
      <c r="C109" s="78">
        <v>7043.5190259290021</v>
      </c>
      <c r="D109" s="78">
        <v>12241.54158191303</v>
      </c>
      <c r="E109" s="78">
        <v>6701.5640000000003</v>
      </c>
      <c r="F109" s="78">
        <v>3332.8374582422648</v>
      </c>
      <c r="G109" s="78">
        <v>1026.7020974898937</v>
      </c>
      <c r="H109" s="155">
        <f>SUM(B109:G109)</f>
        <v>56629.55576057369</v>
      </c>
      <c r="I109" s="79">
        <v>368.46799523788178</v>
      </c>
      <c r="J109" s="79">
        <v>156</v>
      </c>
      <c r="K109" s="80">
        <f>L109-I109-J109</f>
        <v>637.5638778960606</v>
      </c>
      <c r="L109" s="157">
        <v>1162.0318731339423</v>
      </c>
      <c r="M109" s="158">
        <f>H109+L109</f>
        <v>57791.587633707633</v>
      </c>
    </row>
    <row r="110" spans="1:26" ht="15.75" hidden="1" thickBot="1" x14ac:dyDescent="0.3">
      <c r="A110" s="107" t="s">
        <v>34</v>
      </c>
      <c r="B110" s="81">
        <v>27835.084797966898</v>
      </c>
      <c r="C110" s="82">
        <v>7406.9661593002893</v>
      </c>
      <c r="D110" s="82">
        <v>12450.149743399375</v>
      </c>
      <c r="E110" s="82">
        <v>6897.0460000000003</v>
      </c>
      <c r="F110" s="82">
        <v>3493.3104419231618</v>
      </c>
      <c r="G110" s="82">
        <v>1038.4008637034344</v>
      </c>
      <c r="H110" s="156">
        <f>SUM(B110:G110)</f>
        <v>59120.958006293164</v>
      </c>
      <c r="I110" s="83">
        <v>379.22113430489156</v>
      </c>
      <c r="J110" s="83">
        <v>156</v>
      </c>
      <c r="K110" s="84">
        <f>L110-I110-J110</f>
        <v>655.33675297725677</v>
      </c>
      <c r="L110" s="159">
        <v>1190.5578872821484</v>
      </c>
      <c r="M110" s="160">
        <f>H110+L110</f>
        <v>60311.515893575313</v>
      </c>
    </row>
    <row r="111" spans="1:26" hidden="1" x14ac:dyDescent="0.25"/>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3"/>
  <sheetViews>
    <sheetView showGridLines="0" workbookViewId="0"/>
  </sheetViews>
  <sheetFormatPr defaultRowHeight="14.25" x14ac:dyDescent="0.2"/>
  <cols>
    <col min="1" max="7" width="9.140625" style="405"/>
    <col min="8" max="8" width="3.28515625" style="405" customWidth="1"/>
    <col min="9" max="14" width="9.140625" style="405"/>
    <col min="15" max="15" width="3.28515625" style="405" customWidth="1"/>
    <col min="16" max="16384" width="9.140625" style="405"/>
  </cols>
  <sheetData>
    <row r="1" spans="1:21" ht="15.75" x14ac:dyDescent="0.25">
      <c r="A1" s="411" t="s">
        <v>204</v>
      </c>
    </row>
    <row r="2" spans="1:21" s="403" customFormat="1" ht="14.25" customHeight="1" x14ac:dyDescent="0.2">
      <c r="A2" s="422">
        <v>1</v>
      </c>
      <c r="B2" s="423" t="s">
        <v>42</v>
      </c>
    </row>
    <row r="3" spans="1:21" ht="14.25" customHeight="1" x14ac:dyDescent="0.2"/>
    <row r="4" spans="1:21" ht="23.25" x14ac:dyDescent="0.35">
      <c r="B4" s="408" t="s">
        <v>51</v>
      </c>
      <c r="C4" s="409"/>
      <c r="D4" s="409"/>
      <c r="E4" s="409"/>
      <c r="F4" s="409"/>
      <c r="G4" s="409"/>
      <c r="H4" s="409"/>
      <c r="I4" s="409"/>
      <c r="J4" s="409"/>
      <c r="K4" s="409"/>
      <c r="L4" s="409"/>
      <c r="M4" s="409"/>
      <c r="N4" s="409"/>
      <c r="O4" s="409"/>
      <c r="P4" s="409"/>
      <c r="Q4" s="409"/>
      <c r="R4" s="409"/>
      <c r="S4" s="409"/>
      <c r="T4" s="409"/>
      <c r="U4" s="409"/>
    </row>
    <row r="5" spans="1:21" ht="6.95" customHeight="1" x14ac:dyDescent="0.2"/>
    <row r="21" ht="12" customHeight="1" x14ac:dyDescent="0.2"/>
    <row r="37" spans="1:9" ht="6.95" customHeight="1" x14ac:dyDescent="0.2"/>
    <row r="38" spans="1:9" x14ac:dyDescent="0.2">
      <c r="B38" s="414" t="s">
        <v>277</v>
      </c>
    </row>
    <row r="41" spans="1:9" x14ac:dyDescent="0.2">
      <c r="B41" s="450"/>
      <c r="C41" s="450"/>
      <c r="D41" s="450"/>
      <c r="E41" s="450"/>
      <c r="F41" s="450"/>
      <c r="G41" s="450"/>
      <c r="H41" s="450"/>
      <c r="I41" s="450"/>
    </row>
    <row r="42" spans="1:9" x14ac:dyDescent="0.2">
      <c r="A42" s="448"/>
      <c r="B42" s="448"/>
      <c r="C42" s="448"/>
      <c r="D42" s="448"/>
      <c r="E42" s="448"/>
      <c r="F42" s="448"/>
      <c r="G42" s="448"/>
      <c r="H42" s="448"/>
      <c r="I42" s="448"/>
    </row>
    <row r="43" spans="1:9" x14ac:dyDescent="0.2">
      <c r="A43" s="448"/>
      <c r="B43" s="448"/>
      <c r="C43" s="448"/>
      <c r="D43" s="448"/>
      <c r="E43" s="448"/>
      <c r="F43" s="448"/>
      <c r="G43" s="448"/>
      <c r="H43" s="448"/>
      <c r="I43" s="448"/>
    </row>
    <row r="44" spans="1:9" ht="33.75" x14ac:dyDescent="0.2">
      <c r="A44" s="448"/>
      <c r="B44" s="447" t="s">
        <v>23</v>
      </c>
      <c r="C44" s="447" t="s">
        <v>35</v>
      </c>
      <c r="D44" s="447" t="s">
        <v>27</v>
      </c>
      <c r="E44" s="447" t="s">
        <v>52</v>
      </c>
      <c r="F44" s="447" t="s">
        <v>45</v>
      </c>
      <c r="G44" s="447" t="s">
        <v>25</v>
      </c>
      <c r="H44" s="448"/>
      <c r="I44" s="448"/>
    </row>
    <row r="45" spans="1:9" x14ac:dyDescent="0.2">
      <c r="A45" s="448">
        <f>'T3'!A7</f>
        <v>1929</v>
      </c>
      <c r="B45" s="448">
        <f>'T3'!B7</f>
        <v>458.84990658999999</v>
      </c>
      <c r="C45" s="448">
        <f>'T3'!C7+$A$2*'T3'!I7</f>
        <v>0</v>
      </c>
      <c r="D45" s="448">
        <f>'T3'!D7+$A$2*'T3'!J7</f>
        <v>0</v>
      </c>
      <c r="E45" s="448">
        <f>'T3'!E7</f>
        <v>17.27996036</v>
      </c>
      <c r="F45" s="448">
        <f>'T3'!F7</f>
        <v>3.2863797300000002</v>
      </c>
      <c r="G45" s="448">
        <f>'T3'!G7+$A$2*'T3'!K7</f>
        <v>4.4043691900000006</v>
      </c>
      <c r="H45" s="448"/>
      <c r="I45" s="448"/>
    </row>
    <row r="46" spans="1:9" x14ac:dyDescent="0.2">
      <c r="A46" s="448"/>
      <c r="B46" s="448"/>
      <c r="C46" s="448"/>
      <c r="D46" s="448"/>
      <c r="E46" s="448"/>
      <c r="F46" s="448"/>
      <c r="G46" s="448"/>
      <c r="H46" s="448"/>
      <c r="I46" s="448"/>
    </row>
    <row r="47" spans="1:9" ht="33.75" x14ac:dyDescent="0.2">
      <c r="A47" s="448"/>
      <c r="B47" s="447" t="s">
        <v>23</v>
      </c>
      <c r="C47" s="447" t="s">
        <v>35</v>
      </c>
      <c r="D47" s="447" t="s">
        <v>27</v>
      </c>
      <c r="E47" s="447" t="s">
        <v>52</v>
      </c>
      <c r="F47" s="447" t="s">
        <v>45</v>
      </c>
      <c r="G47" s="447" t="s">
        <v>25</v>
      </c>
      <c r="H47" s="448"/>
      <c r="I47" s="448"/>
    </row>
    <row r="48" spans="1:9" x14ac:dyDescent="0.2">
      <c r="A48" s="448">
        <f>'T3'!A28</f>
        <v>1950</v>
      </c>
      <c r="B48" s="448">
        <f>'T3'!B28</f>
        <v>524.99536270999999</v>
      </c>
      <c r="C48" s="448">
        <f>'T3'!C28+$A$2*'T3'!I28</f>
        <v>133.75925997000002</v>
      </c>
      <c r="D48" s="448">
        <f>'T3'!D28+$A$2*'T3'!J28</f>
        <v>0</v>
      </c>
      <c r="E48" s="448">
        <f>'T3'!E28</f>
        <v>64.105618960000001</v>
      </c>
      <c r="F48" s="448">
        <f>'T3'!F28</f>
        <v>3.8092376399999996</v>
      </c>
      <c r="G48" s="448">
        <f>'T3'!G28+$A$2*'T3'!K28</f>
        <v>21.708776429999997</v>
      </c>
      <c r="H48" s="448"/>
      <c r="I48" s="448"/>
    </row>
    <row r="49" spans="1:9" x14ac:dyDescent="0.2">
      <c r="A49" s="448"/>
      <c r="B49" s="448"/>
      <c r="C49" s="448"/>
      <c r="D49" s="448"/>
      <c r="E49" s="448"/>
      <c r="F49" s="448"/>
      <c r="G49" s="448"/>
      <c r="H49" s="448"/>
      <c r="I49" s="448"/>
    </row>
    <row r="50" spans="1:9" ht="22.5" x14ac:dyDescent="0.2">
      <c r="A50" s="448"/>
      <c r="B50" s="447" t="s">
        <v>23</v>
      </c>
      <c r="C50" s="447" t="s">
        <v>35</v>
      </c>
      <c r="D50" s="447" t="s">
        <v>27</v>
      </c>
      <c r="E50" s="447" t="s">
        <v>28</v>
      </c>
      <c r="F50" s="447" t="s">
        <v>45</v>
      </c>
      <c r="G50" s="447" t="s">
        <v>25</v>
      </c>
      <c r="H50" s="448"/>
      <c r="I50" s="448"/>
    </row>
    <row r="51" spans="1:9" x14ac:dyDescent="0.2">
      <c r="A51" s="448">
        <f>'T3'!A53</f>
        <v>1975</v>
      </c>
      <c r="B51" s="448">
        <f>'T3'!B53</f>
        <v>2652.8512495300001</v>
      </c>
      <c r="C51" s="448">
        <f>'T3'!C53+$A$2*'T3'!I53</f>
        <v>791.10258849999991</v>
      </c>
      <c r="D51" s="448">
        <f>'T3'!D53+$A$2*'T3'!J53</f>
        <v>465.87466239000003</v>
      </c>
      <c r="E51" s="448">
        <f>'T3'!E53</f>
        <v>443.50397677999996</v>
      </c>
      <c r="F51" s="448">
        <f>'T3'!F53</f>
        <v>225.83174702999997</v>
      </c>
      <c r="G51" s="448">
        <f>'T3'!G53+$A$2*'T3'!K53</f>
        <v>423.79169100236231</v>
      </c>
      <c r="H51" s="448"/>
      <c r="I51" s="448"/>
    </row>
    <row r="52" spans="1:9" x14ac:dyDescent="0.2">
      <c r="A52" s="448"/>
      <c r="B52" s="448"/>
      <c r="C52" s="448"/>
      <c r="D52" s="448"/>
      <c r="E52" s="448"/>
      <c r="F52" s="448"/>
      <c r="G52" s="448"/>
      <c r="H52" s="448"/>
      <c r="I52" s="448"/>
    </row>
    <row r="53" spans="1:9" ht="22.5" x14ac:dyDescent="0.2">
      <c r="A53" s="448"/>
      <c r="B53" s="447" t="s">
        <v>23</v>
      </c>
      <c r="C53" s="447" t="s">
        <v>35</v>
      </c>
      <c r="D53" s="447" t="s">
        <v>27</v>
      </c>
      <c r="E53" s="447" t="s">
        <v>28</v>
      </c>
      <c r="F53" s="447" t="s">
        <v>45</v>
      </c>
      <c r="G53" s="447" t="s">
        <v>25</v>
      </c>
      <c r="H53" s="448"/>
      <c r="I53" s="448"/>
    </row>
    <row r="54" spans="1:9" x14ac:dyDescent="0.2">
      <c r="A54" s="448">
        <f>'T3'!A78</f>
        <v>2000</v>
      </c>
      <c r="B54" s="448">
        <f>'T3'!B78</f>
        <v>7790.0929310000001</v>
      </c>
      <c r="C54" s="448">
        <f>'T3'!C78+$A$2*'T3'!I78</f>
        <v>3525.6096170000005</v>
      </c>
      <c r="D54" s="448">
        <f>'T3'!D78+$A$2*'T3'!J78</f>
        <v>5475.0465710000008</v>
      </c>
      <c r="E54" s="448">
        <f>'T3'!E78</f>
        <v>3275.6675470000005</v>
      </c>
      <c r="F54" s="448">
        <f>'T3'!F78</f>
        <v>1274.7364319999999</v>
      </c>
      <c r="G54" s="448">
        <f>'T3'!G78+$A$2*'T3'!K78</f>
        <v>820.4494864799999</v>
      </c>
      <c r="H54" s="448"/>
      <c r="I54" s="448"/>
    </row>
    <row r="55" spans="1:9" x14ac:dyDescent="0.2">
      <c r="A55" s="448"/>
      <c r="B55" s="448"/>
      <c r="C55" s="448"/>
      <c r="D55" s="448"/>
      <c r="E55" s="448"/>
      <c r="F55" s="448"/>
      <c r="G55" s="448"/>
      <c r="H55" s="448"/>
      <c r="I55" s="448"/>
    </row>
    <row r="56" spans="1:9" ht="22.5" x14ac:dyDescent="0.2">
      <c r="A56" s="448"/>
      <c r="B56" s="447" t="s">
        <v>23</v>
      </c>
      <c r="C56" s="447" t="s">
        <v>35</v>
      </c>
      <c r="D56" s="447" t="s">
        <v>27</v>
      </c>
      <c r="E56" s="447" t="s">
        <v>28</v>
      </c>
      <c r="F56" s="447" t="s">
        <v>45</v>
      </c>
      <c r="G56" s="447" t="s">
        <v>25</v>
      </c>
      <c r="H56" s="448"/>
      <c r="I56" s="448"/>
    </row>
    <row r="57" spans="1:9" x14ac:dyDescent="0.2">
      <c r="A57" s="448">
        <f>'T3'!A95</f>
        <v>2017</v>
      </c>
      <c r="B57" s="448">
        <f>'T3'!B95</f>
        <v>24475.493768</v>
      </c>
      <c r="C57" s="448">
        <f>'T3'!C95+$A$2*'T3'!I95</f>
        <v>7034.0936739999997</v>
      </c>
      <c r="D57" s="448">
        <f>'T3'!D95+$A$2*'T3'!J95</f>
        <v>11342.128756169712</v>
      </c>
      <c r="E57" s="448">
        <f>'T3'!E95</f>
        <v>6560.1039350000001</v>
      </c>
      <c r="F57" s="448">
        <f>'T3'!F95</f>
        <v>3485.3071800000002</v>
      </c>
      <c r="G57" s="448">
        <f>'T3'!G95+$A$2*'T3'!K95</f>
        <v>1597.7017620000001</v>
      </c>
      <c r="H57" s="448"/>
      <c r="I57" s="448"/>
    </row>
    <row r="58" spans="1:9" x14ac:dyDescent="0.2">
      <c r="A58" s="448"/>
      <c r="B58" s="448"/>
      <c r="C58" s="448"/>
      <c r="D58" s="448"/>
      <c r="E58" s="448"/>
      <c r="F58" s="448"/>
      <c r="G58" s="448"/>
      <c r="H58" s="448"/>
      <c r="I58" s="448"/>
    </row>
    <row r="59" spans="1:9" x14ac:dyDescent="0.2">
      <c r="A59" s="448"/>
      <c r="B59" s="448"/>
      <c r="C59" s="448"/>
      <c r="D59" s="448"/>
      <c r="E59" s="448"/>
      <c r="F59" s="448"/>
      <c r="G59" s="448"/>
      <c r="H59" s="448"/>
      <c r="I59" s="448"/>
    </row>
    <row r="60" spans="1:9" x14ac:dyDescent="0.2">
      <c r="A60" s="448"/>
      <c r="B60" s="448"/>
      <c r="C60" s="448"/>
      <c r="D60" s="448"/>
      <c r="E60" s="448"/>
      <c r="F60" s="448"/>
      <c r="G60" s="448"/>
      <c r="H60" s="448"/>
      <c r="I60" s="448"/>
    </row>
    <row r="61" spans="1:9" x14ac:dyDescent="0.2">
      <c r="B61" s="450"/>
      <c r="C61" s="450"/>
      <c r="D61" s="450"/>
      <c r="E61" s="450"/>
      <c r="F61" s="450"/>
      <c r="G61" s="450"/>
      <c r="H61" s="450"/>
      <c r="I61" s="450"/>
    </row>
    <row r="62" spans="1:9" x14ac:dyDescent="0.2">
      <c r="B62" s="450"/>
      <c r="C62" s="450"/>
      <c r="D62" s="450"/>
      <c r="E62" s="450"/>
      <c r="F62" s="450"/>
      <c r="G62" s="450"/>
      <c r="H62" s="450"/>
      <c r="I62" s="450"/>
    </row>
    <row r="63" spans="1:9" x14ac:dyDescent="0.2">
      <c r="B63" s="450"/>
      <c r="C63" s="450"/>
      <c r="D63" s="450"/>
      <c r="E63" s="450"/>
      <c r="F63" s="450"/>
      <c r="G63" s="450"/>
      <c r="H63" s="450"/>
      <c r="I63" s="450"/>
    </row>
  </sheetData>
  <printOptions horizontalCentered="1" verticalCentered="1"/>
  <pageMargins left="0" right="0" top="0" bottom="0" header="0" footer="0"/>
  <pageSetup scale="7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0"/>
  <sheetViews>
    <sheetView showGridLines="0" workbookViewId="0">
      <pane xSplit="1" ySplit="6" topLeftCell="B7" activePane="bottomRight" state="frozen"/>
      <selection pane="topRight" activeCell="B1" sqref="B1"/>
      <selection pane="bottomLeft" activeCell="A7" sqref="A7"/>
      <selection pane="bottomRight"/>
    </sheetView>
  </sheetViews>
  <sheetFormatPr defaultRowHeight="15" x14ac:dyDescent="0.25"/>
  <cols>
    <col min="1" max="1" width="7" customWidth="1"/>
    <col min="14" max="14" width="5" customWidth="1"/>
    <col min="26" max="26" width="9.140625" style="335"/>
  </cols>
  <sheetData>
    <row r="1" spans="1:26" ht="15.75" x14ac:dyDescent="0.25">
      <c r="A1" s="411" t="s">
        <v>168</v>
      </c>
      <c r="B1" s="2"/>
      <c r="C1" s="2"/>
      <c r="D1" s="2"/>
      <c r="E1" s="2"/>
      <c r="F1" s="2"/>
      <c r="G1" s="2"/>
      <c r="H1" s="2"/>
      <c r="I1" s="2"/>
      <c r="J1" s="2"/>
      <c r="K1" s="2"/>
      <c r="L1" s="69"/>
      <c r="M1" s="2"/>
      <c r="N1" s="3"/>
      <c r="O1" s="2"/>
      <c r="P1" s="2"/>
      <c r="Q1" s="2"/>
      <c r="R1" s="2"/>
      <c r="S1" s="2"/>
      <c r="T1" s="2"/>
      <c r="U1" s="2"/>
      <c r="V1" s="69"/>
      <c r="W1" s="69"/>
      <c r="X1" s="69"/>
      <c r="Y1" s="2"/>
      <c r="Z1" s="2"/>
    </row>
    <row r="2" spans="1:26" x14ac:dyDescent="0.25">
      <c r="A2" s="465" t="s">
        <v>281</v>
      </c>
      <c r="B2" s="2"/>
      <c r="C2" s="2"/>
      <c r="D2" s="2"/>
      <c r="E2" s="2"/>
      <c r="F2" s="2"/>
      <c r="G2" s="2"/>
      <c r="H2" s="2"/>
      <c r="I2" s="2"/>
      <c r="J2" s="2"/>
      <c r="K2" s="2"/>
      <c r="L2" s="69"/>
      <c r="M2" s="2"/>
      <c r="N2" s="3"/>
      <c r="O2" s="2"/>
      <c r="P2" s="2"/>
      <c r="Q2" s="2"/>
      <c r="R2" s="2"/>
      <c r="S2" s="2"/>
      <c r="T2" s="2"/>
      <c r="U2" s="2"/>
      <c r="V2" s="69"/>
      <c r="W2" s="69"/>
      <c r="X2" s="69"/>
      <c r="Y2" s="2"/>
      <c r="Z2" s="2"/>
    </row>
    <row r="3" spans="1:26" x14ac:dyDescent="0.25">
      <c r="A3" s="70"/>
      <c r="B3" s="2"/>
      <c r="C3" s="2"/>
      <c r="D3" s="2"/>
      <c r="E3" s="2"/>
      <c r="F3" s="2"/>
      <c r="G3" s="2"/>
      <c r="H3" s="2"/>
      <c r="I3" s="2"/>
      <c r="J3" s="2"/>
      <c r="K3" s="2"/>
      <c r="L3" s="69"/>
      <c r="M3" s="2"/>
      <c r="N3" s="3"/>
      <c r="O3" s="2"/>
      <c r="P3" s="2"/>
      <c r="Q3" s="2"/>
      <c r="R3" s="2"/>
      <c r="S3" s="2"/>
      <c r="T3" s="2"/>
      <c r="U3" s="2"/>
      <c r="V3" s="69"/>
      <c r="W3" s="69"/>
      <c r="X3" s="69"/>
      <c r="Y3" s="2"/>
      <c r="Z3" s="2"/>
    </row>
    <row r="4" spans="1:26" ht="15.75" thickBot="1" x14ac:dyDescent="0.3">
      <c r="A4" s="70"/>
      <c r="B4" s="2"/>
      <c r="C4" s="2"/>
      <c r="D4" s="2"/>
      <c r="E4" s="2"/>
      <c r="F4" s="2"/>
      <c r="G4" s="2"/>
      <c r="H4" s="2"/>
      <c r="I4" s="2"/>
      <c r="J4" s="2"/>
      <c r="K4" s="69"/>
      <c r="L4" s="2"/>
      <c r="M4" s="2"/>
      <c r="N4" s="3"/>
      <c r="O4" s="2"/>
      <c r="P4" s="2"/>
      <c r="Q4" s="2"/>
      <c r="R4" s="2"/>
      <c r="S4" s="2"/>
      <c r="T4" s="2"/>
      <c r="U4" s="2"/>
      <c r="V4" s="69"/>
      <c r="W4" s="69"/>
      <c r="X4" s="69"/>
      <c r="Y4" s="2"/>
      <c r="Z4" s="2"/>
    </row>
    <row r="5" spans="1:26" x14ac:dyDescent="0.25">
      <c r="A5" s="105"/>
      <c r="B5" s="71" t="s">
        <v>20</v>
      </c>
      <c r="C5" s="71"/>
      <c r="D5" s="71"/>
      <c r="E5" s="71"/>
      <c r="F5" s="71"/>
      <c r="G5" s="71"/>
      <c r="H5" s="72"/>
      <c r="I5" s="351" t="s">
        <v>21</v>
      </c>
      <c r="J5" s="352"/>
      <c r="K5" s="352"/>
      <c r="L5" s="353"/>
      <c r="M5" s="354"/>
      <c r="N5" s="3"/>
      <c r="O5" s="90" t="s">
        <v>268</v>
      </c>
      <c r="P5" s="49"/>
      <c r="Q5" s="49"/>
      <c r="R5" s="50"/>
      <c r="S5" s="50"/>
      <c r="T5" s="50"/>
      <c r="U5" s="48"/>
      <c r="V5" s="311"/>
      <c r="W5" s="312"/>
      <c r="X5" s="312"/>
      <c r="Y5" s="48"/>
      <c r="Z5" s="48"/>
    </row>
    <row r="6" spans="1:26" ht="24.95" customHeight="1" x14ac:dyDescent="0.25">
      <c r="A6" s="9" t="s">
        <v>198</v>
      </c>
      <c r="B6" s="73" t="s">
        <v>23</v>
      </c>
      <c r="C6" s="74" t="s">
        <v>35</v>
      </c>
      <c r="D6" s="74" t="s">
        <v>27</v>
      </c>
      <c r="E6" s="74" t="s">
        <v>180</v>
      </c>
      <c r="F6" s="74" t="s">
        <v>29</v>
      </c>
      <c r="G6" s="74" t="s">
        <v>25</v>
      </c>
      <c r="H6" s="152" t="s">
        <v>181</v>
      </c>
      <c r="I6" s="338" t="s">
        <v>35</v>
      </c>
      <c r="J6" s="338" t="s">
        <v>27</v>
      </c>
      <c r="K6" s="339" t="s">
        <v>25</v>
      </c>
      <c r="L6" s="340" t="s">
        <v>37</v>
      </c>
      <c r="M6" s="341" t="s">
        <v>182</v>
      </c>
      <c r="N6" s="3"/>
      <c r="O6" s="122" t="s">
        <v>23</v>
      </c>
      <c r="P6" s="74" t="s">
        <v>35</v>
      </c>
      <c r="Q6" s="74" t="s">
        <v>27</v>
      </c>
      <c r="R6" s="74" t="s">
        <v>180</v>
      </c>
      <c r="S6" s="74" t="s">
        <v>29</v>
      </c>
      <c r="T6" s="74" t="s">
        <v>25</v>
      </c>
      <c r="U6" s="152" t="s">
        <v>181</v>
      </c>
      <c r="V6" s="338" t="s">
        <v>35</v>
      </c>
      <c r="W6" s="338" t="s">
        <v>27</v>
      </c>
      <c r="X6" s="339" t="s">
        <v>25</v>
      </c>
      <c r="Y6" s="340" t="s">
        <v>37</v>
      </c>
      <c r="Z6" s="341" t="s">
        <v>182</v>
      </c>
    </row>
    <row r="7" spans="1:26" s="3" customFormat="1" x14ac:dyDescent="0.25">
      <c r="A7" s="27">
        <f>'T1'!A7</f>
        <v>1929</v>
      </c>
      <c r="B7" s="104">
        <f>'T3'!B7/'T2'!$B7*100</f>
        <v>5941.4750024174673</v>
      </c>
      <c r="C7" s="16">
        <f>'T3'!C7/'T2'!$B7*100</f>
        <v>0</v>
      </c>
      <c r="D7" s="16">
        <f>'T3'!D7/'T2'!$B7*100</f>
        <v>0</v>
      </c>
      <c r="E7" s="89">
        <f>'T3'!E7/'T2'!$B7*100</f>
        <v>223.75171280887488</v>
      </c>
      <c r="F7" s="16">
        <f>'T3'!F7/'T2'!$B7*100</f>
        <v>42.554096086356289</v>
      </c>
      <c r="G7" s="16">
        <f>'T3'!G7/'T2'!$B7*100</f>
        <v>57.030521458044426</v>
      </c>
      <c r="H7" s="153">
        <f t="shared" ref="H7:H27" si="0">SUM(B7:G7)</f>
        <v>6264.8113327707433</v>
      </c>
      <c r="I7" s="355">
        <f>'T3'!I7/'T2'!$B7*100</f>
        <v>0</v>
      </c>
      <c r="J7" s="355">
        <f>'T3'!J7/'T2'!$B7*100</f>
        <v>0</v>
      </c>
      <c r="K7" s="356">
        <f>'T3'!K7/'T2'!$B7*100</f>
        <v>0</v>
      </c>
      <c r="L7" s="357">
        <f t="shared" ref="L7:L38" si="1">SUM(I7:K7)</f>
        <v>0</v>
      </c>
      <c r="M7" s="358">
        <f t="shared" ref="M7:M38" si="2">H7+L7</f>
        <v>6264.8113327707433</v>
      </c>
      <c r="O7" s="102"/>
      <c r="P7" s="76"/>
      <c r="Q7" s="76"/>
      <c r="R7" s="76"/>
      <c r="S7" s="76"/>
      <c r="T7" s="76"/>
      <c r="U7" s="154"/>
      <c r="V7" s="342"/>
      <c r="W7" s="343"/>
      <c r="X7" s="343"/>
      <c r="Y7" s="344"/>
      <c r="Z7" s="155"/>
    </row>
    <row r="8" spans="1:26" s="3" customFormat="1" x14ac:dyDescent="0.25">
      <c r="A8" s="14">
        <f>'T1'!A8</f>
        <v>1930</v>
      </c>
      <c r="B8" s="75">
        <f>'T3'!B8/'T2'!$B8*100</f>
        <v>6786.1778684748597</v>
      </c>
      <c r="C8" s="76">
        <f>'T3'!C8/'T2'!$B8*100</f>
        <v>0</v>
      </c>
      <c r="D8" s="76">
        <f>'T3'!D8/'T2'!$B8*100</f>
        <v>0</v>
      </c>
      <c r="E8" s="76">
        <f>'T3'!E8/'T2'!$B8*100</f>
        <v>288.83506004613673</v>
      </c>
      <c r="F8" s="76">
        <f>'T3'!F8/'T2'!$B8*100</f>
        <v>29.748384379406751</v>
      </c>
      <c r="G8" s="76">
        <f>'T3'!G8/'T2'!$B8*100</f>
        <v>65.348878933403157</v>
      </c>
      <c r="H8" s="154">
        <f t="shared" si="0"/>
        <v>7170.1101918338072</v>
      </c>
      <c r="I8" s="78">
        <f>'T3'!I8/'T2'!$B8*100</f>
        <v>0</v>
      </c>
      <c r="J8" s="78">
        <f>'T3'!J8/'T2'!$B8*100</f>
        <v>0</v>
      </c>
      <c r="K8" s="77">
        <f>'T3'!K8/'T2'!$B8*100</f>
        <v>0</v>
      </c>
      <c r="L8" s="359">
        <f t="shared" si="1"/>
        <v>0</v>
      </c>
      <c r="M8" s="155">
        <f t="shared" si="2"/>
        <v>7170.1101918338072</v>
      </c>
      <c r="O8" s="92">
        <f t="shared" ref="O8:O16" si="3">B8/B7-1</f>
        <v>0.14217056635157088</v>
      </c>
      <c r="P8" s="58"/>
      <c r="Q8" s="58"/>
      <c r="R8" s="58">
        <f t="shared" ref="R8:R16" si="4">E8/E7-1</f>
        <v>0.29087306827838666</v>
      </c>
      <c r="S8" s="58">
        <f t="shared" ref="S8:S16" si="5">F8/F7-1</f>
        <v>-0.30092782798070783</v>
      </c>
      <c r="T8" s="58">
        <f t="shared" ref="T8:T16" si="6">G8/G7-1</f>
        <v>0.14585799432814728</v>
      </c>
      <c r="U8" s="161">
        <f t="shared" ref="U8:U16" si="7">H8/H7-1</f>
        <v>0.14450536671831049</v>
      </c>
      <c r="V8" s="345"/>
      <c r="W8" s="346"/>
      <c r="X8" s="346"/>
      <c r="Y8" s="347"/>
      <c r="Z8" s="162">
        <f t="shared" ref="Z8:Z28" si="8">M8/M7-1</f>
        <v>0.14450536671831049</v>
      </c>
    </row>
    <row r="9" spans="1:26" s="3" customFormat="1" x14ac:dyDescent="0.25">
      <c r="A9" s="14">
        <f>'T1'!A9</f>
        <v>1931</v>
      </c>
      <c r="B9" s="75">
        <f>'T3'!B9/'T2'!$B9*100</f>
        <v>7333.583906564596</v>
      </c>
      <c r="C9" s="76">
        <f>'T3'!C9/'T2'!$B9*100</f>
        <v>0</v>
      </c>
      <c r="D9" s="76">
        <f>'T3'!D9/'T2'!$B9*100</f>
        <v>0</v>
      </c>
      <c r="E9" s="76">
        <f>'T3'!E9/'T2'!$B9*100</f>
        <v>197.41005871678647</v>
      </c>
      <c r="F9" s="76">
        <f>'T3'!F9/'T2'!$B9*100</f>
        <v>28.5683657206093</v>
      </c>
      <c r="G9" s="76">
        <f>'T3'!G9/'T2'!$B9*100</f>
        <v>83.81551942062309</v>
      </c>
      <c r="H9" s="154">
        <f t="shared" si="0"/>
        <v>7643.3778504226148</v>
      </c>
      <c r="I9" s="78">
        <f>'T3'!I9/'T2'!$B9*100</f>
        <v>0</v>
      </c>
      <c r="J9" s="78">
        <f>'T3'!J9/'T2'!$B9*100</f>
        <v>0</v>
      </c>
      <c r="K9" s="77">
        <f>'T3'!K9/'T2'!$B9*100</f>
        <v>0</v>
      </c>
      <c r="L9" s="359">
        <f t="shared" si="1"/>
        <v>0</v>
      </c>
      <c r="M9" s="155">
        <f t="shared" si="2"/>
        <v>7643.3778504226148</v>
      </c>
      <c r="O9" s="92">
        <f t="shared" si="3"/>
        <v>8.0664852690158106E-2</v>
      </c>
      <c r="P9" s="58"/>
      <c r="Q9" s="58"/>
      <c r="R9" s="58">
        <f t="shared" si="4"/>
        <v>-0.31653013770124239</v>
      </c>
      <c r="S9" s="58">
        <f t="shared" si="5"/>
        <v>-3.9666646892404511E-2</v>
      </c>
      <c r="T9" s="58">
        <f t="shared" si="6"/>
        <v>0.28258542133583098</v>
      </c>
      <c r="U9" s="161">
        <f t="shared" si="7"/>
        <v>6.600563253934677E-2</v>
      </c>
      <c r="V9" s="345"/>
      <c r="W9" s="346"/>
      <c r="X9" s="346"/>
      <c r="Y9" s="347"/>
      <c r="Z9" s="162">
        <f t="shared" si="8"/>
        <v>6.600563253934677E-2</v>
      </c>
    </row>
    <row r="10" spans="1:26" s="3" customFormat="1" x14ac:dyDescent="0.25">
      <c r="A10" s="14">
        <f>'T1'!A10</f>
        <v>1932</v>
      </c>
      <c r="B10" s="75">
        <f>'T3'!B10/'T2'!$B10*100</f>
        <v>7680.1256362944796</v>
      </c>
      <c r="C10" s="76">
        <f>'T3'!C10/'T2'!$B10*100</f>
        <v>0</v>
      </c>
      <c r="D10" s="76">
        <f>'T3'!D10/'T2'!$B10*100</f>
        <v>0</v>
      </c>
      <c r="E10" s="76">
        <f>'T3'!E10/'T2'!$B10*100</f>
        <v>279.70978440376712</v>
      </c>
      <c r="F10" s="76">
        <f>'T3'!F10/'T2'!$B10*100</f>
        <v>18.258479344790178</v>
      </c>
      <c r="G10" s="76">
        <f>'T3'!G10/'T2'!$B10*100</f>
        <v>98.508681280387762</v>
      </c>
      <c r="H10" s="154">
        <f t="shared" si="0"/>
        <v>8076.6025813234246</v>
      </c>
      <c r="I10" s="78">
        <f>'T3'!I10/'T2'!$B10*100</f>
        <v>0</v>
      </c>
      <c r="J10" s="78">
        <f>'T3'!J10/'T2'!$B10*100</f>
        <v>0</v>
      </c>
      <c r="K10" s="77">
        <f>'T3'!K10/'T2'!$B10*100</f>
        <v>0</v>
      </c>
      <c r="L10" s="359">
        <f t="shared" si="1"/>
        <v>0</v>
      </c>
      <c r="M10" s="155">
        <f t="shared" si="2"/>
        <v>8076.6025813234246</v>
      </c>
      <c r="O10" s="92">
        <f t="shared" si="3"/>
        <v>4.7254075789557648E-2</v>
      </c>
      <c r="P10" s="58"/>
      <c r="Q10" s="58"/>
      <c r="R10" s="58">
        <f t="shared" si="4"/>
        <v>0.41689732641765542</v>
      </c>
      <c r="S10" s="58">
        <f t="shared" si="5"/>
        <v>-0.36088470991469912</v>
      </c>
      <c r="T10" s="58">
        <f t="shared" si="6"/>
        <v>0.17530359486323688</v>
      </c>
      <c r="U10" s="161">
        <f t="shared" si="7"/>
        <v>5.667974806150089E-2</v>
      </c>
      <c r="V10" s="345"/>
      <c r="W10" s="346"/>
      <c r="X10" s="346"/>
      <c r="Y10" s="347"/>
      <c r="Z10" s="162">
        <f t="shared" si="8"/>
        <v>5.667974806150089E-2</v>
      </c>
    </row>
    <row r="11" spans="1:26" s="3" customFormat="1" x14ac:dyDescent="0.25">
      <c r="A11" s="14">
        <f>'T1'!A11</f>
        <v>1933</v>
      </c>
      <c r="B11" s="75">
        <f>'T3'!B11/'T2'!$B11*100</f>
        <v>7507.2956639388312</v>
      </c>
      <c r="C11" s="76">
        <f>'T3'!C11/'T2'!$B11*100</f>
        <v>0</v>
      </c>
      <c r="D11" s="76">
        <f>'T3'!D11/'T2'!$B11*100</f>
        <v>0</v>
      </c>
      <c r="E11" s="76">
        <f>'T3'!E11/'T2'!$B11*100</f>
        <v>154.04342817810729</v>
      </c>
      <c r="F11" s="76">
        <f>'T3'!F11/'T2'!$B11*100</f>
        <v>9.9067554757153165</v>
      </c>
      <c r="G11" s="76">
        <f>'T3'!G11/'T2'!$B11*100</f>
        <v>151.93174507376679</v>
      </c>
      <c r="H11" s="154">
        <f t="shared" si="0"/>
        <v>7823.1775926664213</v>
      </c>
      <c r="I11" s="78">
        <f>'T3'!I11/'T2'!$B11*100</f>
        <v>0</v>
      </c>
      <c r="J11" s="78">
        <f>'T3'!J11/'T2'!$B11*100</f>
        <v>0</v>
      </c>
      <c r="K11" s="77">
        <f>'T3'!K11/'T2'!$B11*100</f>
        <v>0</v>
      </c>
      <c r="L11" s="359">
        <f t="shared" si="1"/>
        <v>0</v>
      </c>
      <c r="M11" s="155">
        <f t="shared" si="2"/>
        <v>7823.1775926664213</v>
      </c>
      <c r="O11" s="92">
        <f t="shared" si="3"/>
        <v>-2.250353451757281E-2</v>
      </c>
      <c r="P11" s="58"/>
      <c r="Q11" s="58"/>
      <c r="R11" s="58">
        <f t="shared" si="4"/>
        <v>-0.44927408061012886</v>
      </c>
      <c r="S11" s="58">
        <f t="shared" si="5"/>
        <v>-0.45741617970271542</v>
      </c>
      <c r="T11" s="58">
        <f t="shared" si="6"/>
        <v>0.54231833274997965</v>
      </c>
      <c r="U11" s="161">
        <f t="shared" si="7"/>
        <v>-3.1377672245881061E-2</v>
      </c>
      <c r="V11" s="345"/>
      <c r="W11" s="346"/>
      <c r="X11" s="346"/>
      <c r="Y11" s="347"/>
      <c r="Z11" s="162">
        <f t="shared" si="8"/>
        <v>-3.1377672245881061E-2</v>
      </c>
    </row>
    <row r="12" spans="1:26" s="3" customFormat="1" x14ac:dyDescent="0.25">
      <c r="A12" s="14">
        <f>'T1'!A12</f>
        <v>1934</v>
      </c>
      <c r="B12" s="75">
        <f>'T3'!B12/'T2'!$B12*100</f>
        <v>8055.0226406478132</v>
      </c>
      <c r="C12" s="76">
        <f>'T3'!C12/'T2'!$B12*100</f>
        <v>0</v>
      </c>
      <c r="D12" s="76">
        <f>'T3'!D12/'T2'!$B12*100</f>
        <v>0</v>
      </c>
      <c r="E12" s="76">
        <f>'T3'!E12/'T2'!$B12*100</f>
        <v>165.08924660238114</v>
      </c>
      <c r="F12" s="76">
        <f>'T3'!F12/'T2'!$B12*100</f>
        <v>7.771257140365484</v>
      </c>
      <c r="G12" s="76">
        <f>'T3'!G12/'T2'!$B12*100</f>
        <v>213.60473392432081</v>
      </c>
      <c r="H12" s="154">
        <f t="shared" si="0"/>
        <v>8441.4878783148815</v>
      </c>
      <c r="I12" s="78">
        <f>'T3'!I12/'T2'!$B12*100</f>
        <v>0</v>
      </c>
      <c r="J12" s="78">
        <f>'T3'!J12/'T2'!$B12*100</f>
        <v>0</v>
      </c>
      <c r="K12" s="77">
        <f>'T3'!K12/'T2'!$B12*100</f>
        <v>0</v>
      </c>
      <c r="L12" s="359">
        <f t="shared" si="1"/>
        <v>0</v>
      </c>
      <c r="M12" s="155">
        <f t="shared" si="2"/>
        <v>8441.4878783148815</v>
      </c>
      <c r="O12" s="92">
        <f t="shared" si="3"/>
        <v>7.2959292031081091E-2</v>
      </c>
      <c r="P12" s="58"/>
      <c r="Q12" s="58"/>
      <c r="R12" s="58">
        <f t="shared" si="4"/>
        <v>7.1705872525132941E-2</v>
      </c>
      <c r="S12" s="58">
        <f t="shared" si="5"/>
        <v>-0.21555981073567776</v>
      </c>
      <c r="T12" s="58">
        <f t="shared" si="6"/>
        <v>0.40592562680439292</v>
      </c>
      <c r="U12" s="161">
        <f t="shared" si="7"/>
        <v>7.9035695959155383E-2</v>
      </c>
      <c r="V12" s="345"/>
      <c r="W12" s="346"/>
      <c r="X12" s="346"/>
      <c r="Y12" s="347"/>
      <c r="Z12" s="162">
        <f t="shared" si="8"/>
        <v>7.9035695959155383E-2</v>
      </c>
    </row>
    <row r="13" spans="1:26" s="3" customFormat="1" x14ac:dyDescent="0.25">
      <c r="A13" s="14">
        <f>'T1'!A13</f>
        <v>1935</v>
      </c>
      <c r="B13" s="75">
        <f>'T3'!B13/'T2'!$B13*100</f>
        <v>7915.21569357712</v>
      </c>
      <c r="C13" s="76">
        <f>'T3'!C13/'T2'!$B13*100</f>
        <v>452.11461222445655</v>
      </c>
      <c r="D13" s="76">
        <f>'T3'!D13/'T2'!$B13*100</f>
        <v>0</v>
      </c>
      <c r="E13" s="76">
        <f>'T3'!E13/'T2'!$B13*100</f>
        <v>229.13264897068601</v>
      </c>
      <c r="F13" s="76">
        <f>'T3'!F13/'T2'!$B13*100</f>
        <v>8.5340315779499694</v>
      </c>
      <c r="G13" s="76">
        <f>'T3'!G13/'T2'!$B13*100</f>
        <v>203.41691927338624</v>
      </c>
      <c r="H13" s="154">
        <f t="shared" si="0"/>
        <v>8808.4139056235999</v>
      </c>
      <c r="I13" s="78">
        <f>'T3'!I13/'T2'!$B13*100</f>
        <v>0</v>
      </c>
      <c r="J13" s="78">
        <f>'T3'!J13/'T2'!$B13*100</f>
        <v>0</v>
      </c>
      <c r="K13" s="77">
        <f>'T3'!K13/'T2'!$B13*100</f>
        <v>0</v>
      </c>
      <c r="L13" s="359">
        <f t="shared" si="1"/>
        <v>0</v>
      </c>
      <c r="M13" s="155">
        <f t="shared" si="2"/>
        <v>8808.4139056235999</v>
      </c>
      <c r="O13" s="92">
        <f t="shared" si="3"/>
        <v>-1.7356493371625037E-2</v>
      </c>
      <c r="P13" s="58"/>
      <c r="Q13" s="58"/>
      <c r="R13" s="58">
        <f t="shared" si="4"/>
        <v>0.38793200457540378</v>
      </c>
      <c r="S13" s="58">
        <f t="shared" si="5"/>
        <v>9.8153287660818878E-2</v>
      </c>
      <c r="T13" s="58">
        <f t="shared" si="6"/>
        <v>-4.7694704437328039E-2</v>
      </c>
      <c r="U13" s="161">
        <f t="shared" si="7"/>
        <v>4.3466985038420169E-2</v>
      </c>
      <c r="V13" s="345"/>
      <c r="W13" s="346"/>
      <c r="X13" s="346"/>
      <c r="Y13" s="347"/>
      <c r="Z13" s="162">
        <f t="shared" si="8"/>
        <v>4.3466985038420169E-2</v>
      </c>
    </row>
    <row r="14" spans="1:26" s="3" customFormat="1" x14ac:dyDescent="0.25">
      <c r="A14" s="14">
        <f>'T1'!A14</f>
        <v>1936</v>
      </c>
      <c r="B14" s="75">
        <f>'T3'!B14/'T2'!$B14*100</f>
        <v>7639.1876877989744</v>
      </c>
      <c r="C14" s="76">
        <f>'T3'!C14/'T2'!$B14*100</f>
        <v>733.966268775598</v>
      </c>
      <c r="D14" s="76">
        <f>'T3'!D14/'T2'!$B14*100</f>
        <v>0</v>
      </c>
      <c r="E14" s="76">
        <f>'T3'!E14/'T2'!$B14*100</f>
        <v>239.83708146905713</v>
      </c>
      <c r="F14" s="76">
        <f>'T3'!F14/'T2'!$B14*100</f>
        <v>17.931396849037213</v>
      </c>
      <c r="G14" s="76">
        <f>'T3'!G14/'T2'!$B14*100</f>
        <v>210.79515057488311</v>
      </c>
      <c r="H14" s="154">
        <f t="shared" si="0"/>
        <v>8841.7175854675479</v>
      </c>
      <c r="I14" s="78">
        <f>'T3'!I14/'T2'!$B14*100</f>
        <v>0</v>
      </c>
      <c r="J14" s="78">
        <f>'T3'!J14/'T2'!$B14*100</f>
        <v>0</v>
      </c>
      <c r="K14" s="77">
        <f>'T3'!K14/'T2'!$B14*100</f>
        <v>0</v>
      </c>
      <c r="L14" s="359">
        <f t="shared" si="1"/>
        <v>0</v>
      </c>
      <c r="M14" s="155">
        <f t="shared" si="2"/>
        <v>8841.7175854675479</v>
      </c>
      <c r="O14" s="92">
        <f t="shared" si="3"/>
        <v>-3.4873087034397732E-2</v>
      </c>
      <c r="P14" s="58">
        <f>C14/C13-1</f>
        <v>0.62340753634216428</v>
      </c>
      <c r="Q14" s="58"/>
      <c r="R14" s="58">
        <f t="shared" si="4"/>
        <v>4.6717185640971604E-2</v>
      </c>
      <c r="S14" s="58">
        <f t="shared" si="5"/>
        <v>1.1011636393950002</v>
      </c>
      <c r="T14" s="58">
        <f t="shared" si="6"/>
        <v>3.6271473031113777E-2</v>
      </c>
      <c r="U14" s="161">
        <f t="shared" si="7"/>
        <v>3.7808940634234123E-3</v>
      </c>
      <c r="V14" s="345"/>
      <c r="W14" s="346"/>
      <c r="X14" s="346"/>
      <c r="Y14" s="347"/>
      <c r="Z14" s="162">
        <f t="shared" si="8"/>
        <v>3.7808940634234123E-3</v>
      </c>
    </row>
    <row r="15" spans="1:26" s="3" customFormat="1" x14ac:dyDescent="0.25">
      <c r="A15" s="14">
        <f>'T1'!A15</f>
        <v>1937</v>
      </c>
      <c r="B15" s="75">
        <f>'T3'!B15/'T2'!$B15*100</f>
        <v>7735.680527307265</v>
      </c>
      <c r="C15" s="76">
        <f>'T3'!C15/'T2'!$B15*100</f>
        <v>751.23766806128083</v>
      </c>
      <c r="D15" s="76">
        <f>'T3'!D15/'T2'!$B15*100</f>
        <v>0</v>
      </c>
      <c r="E15" s="76">
        <f>'T3'!E15/'T2'!$B15*100</f>
        <v>294.00173868262891</v>
      </c>
      <c r="F15" s="76">
        <f>'T3'!F15/'T2'!$B15*100</f>
        <v>15.623780157066196</v>
      </c>
      <c r="G15" s="76">
        <f>'T3'!G15/'T2'!$B15*100</f>
        <v>131.92226383495972</v>
      </c>
      <c r="H15" s="154">
        <f t="shared" si="0"/>
        <v>8928.4659780432012</v>
      </c>
      <c r="I15" s="78">
        <f>'T3'!I15/'T2'!$B15*100</f>
        <v>0</v>
      </c>
      <c r="J15" s="78">
        <f>'T3'!J15/'T2'!$B15*100</f>
        <v>0</v>
      </c>
      <c r="K15" s="77">
        <f>'T3'!K15/'T2'!$B15*100</f>
        <v>0</v>
      </c>
      <c r="L15" s="359">
        <f t="shared" si="1"/>
        <v>0</v>
      </c>
      <c r="M15" s="155">
        <f t="shared" si="2"/>
        <v>8928.4659780432012</v>
      </c>
      <c r="O15" s="92">
        <f t="shared" si="3"/>
        <v>1.2631295819895305E-2</v>
      </c>
      <c r="P15" s="58">
        <f>C15/C14-1</f>
        <v>2.3531598140736021E-2</v>
      </c>
      <c r="Q15" s="58"/>
      <c r="R15" s="58">
        <f t="shared" si="4"/>
        <v>0.22583937763835693</v>
      </c>
      <c r="S15" s="58">
        <f t="shared" si="5"/>
        <v>-0.12869140711114868</v>
      </c>
      <c r="T15" s="58">
        <f t="shared" si="6"/>
        <v>-0.37416841196213613</v>
      </c>
      <c r="U15" s="161">
        <f t="shared" si="7"/>
        <v>9.8112602825308759E-3</v>
      </c>
      <c r="V15" s="345"/>
      <c r="W15" s="346"/>
      <c r="X15" s="346"/>
      <c r="Y15" s="347"/>
      <c r="Z15" s="162">
        <f t="shared" si="8"/>
        <v>9.8112602825308759E-3</v>
      </c>
    </row>
    <row r="16" spans="1:26" s="3" customFormat="1" x14ac:dyDescent="0.25">
      <c r="A16" s="14">
        <f>'T1'!A16</f>
        <v>1938</v>
      </c>
      <c r="B16" s="75">
        <f>'T3'!B16/'T2'!$B16*100</f>
        <v>7695.2920699624456</v>
      </c>
      <c r="C16" s="76">
        <f>'T3'!C16/'T2'!$B16*100</f>
        <v>751.69737018467458</v>
      </c>
      <c r="D16" s="76">
        <f>'T3'!D16/'T2'!$B16*100</f>
        <v>0</v>
      </c>
      <c r="E16" s="76">
        <f>'T3'!E16/'T2'!$B16*100</f>
        <v>328.33086837921491</v>
      </c>
      <c r="F16" s="76">
        <f>'T3'!F16/'T2'!$B16*100</f>
        <v>13.970267257970676</v>
      </c>
      <c r="G16" s="76">
        <f>'T3'!G16/'T2'!$B16*100</f>
        <v>210.67356847768201</v>
      </c>
      <c r="H16" s="154">
        <f t="shared" si="0"/>
        <v>8999.9641442619886</v>
      </c>
      <c r="I16" s="78">
        <f>'T3'!I16/'T2'!$B16*100</f>
        <v>0</v>
      </c>
      <c r="J16" s="78">
        <f>'T3'!J16/'T2'!$B16*100</f>
        <v>0</v>
      </c>
      <c r="K16" s="77">
        <f>'T3'!K16/'T2'!$B16*100</f>
        <v>0</v>
      </c>
      <c r="L16" s="359">
        <f t="shared" si="1"/>
        <v>0</v>
      </c>
      <c r="M16" s="155">
        <f t="shared" si="2"/>
        <v>8999.9641442619886</v>
      </c>
      <c r="O16" s="92">
        <f t="shared" si="3"/>
        <v>-5.2210606684500727E-3</v>
      </c>
      <c r="P16" s="58">
        <f>C16/C15-1</f>
        <v>6.1192634892770492E-4</v>
      </c>
      <c r="Q16" s="58"/>
      <c r="R16" s="58">
        <f t="shared" si="4"/>
        <v>0.11676505673200754</v>
      </c>
      <c r="S16" s="58">
        <f t="shared" si="5"/>
        <v>-0.10583308792575929</v>
      </c>
      <c r="T16" s="58">
        <f t="shared" si="6"/>
        <v>0.59695234415658205</v>
      </c>
      <c r="U16" s="161">
        <f t="shared" si="7"/>
        <v>8.0078891933523799E-3</v>
      </c>
      <c r="V16" s="345"/>
      <c r="W16" s="346"/>
      <c r="X16" s="346"/>
      <c r="Y16" s="347"/>
      <c r="Z16" s="162">
        <f t="shared" si="8"/>
        <v>8.0078891933523799E-3</v>
      </c>
    </row>
    <row r="17" spans="1:26" s="3" customFormat="1" x14ac:dyDescent="0.25">
      <c r="A17" s="14" t="str">
        <f>'T1'!A17</f>
        <v>1939h</v>
      </c>
      <c r="B17" s="75">
        <f>'T3'!B17/'T2'!$B17*100</f>
        <v>4002.2133078239412</v>
      </c>
      <c r="C17" s="76">
        <f>'T3'!C17/'T2'!$B17*100</f>
        <v>445.41942626268263</v>
      </c>
      <c r="D17" s="76">
        <f>'T3'!D17/'T2'!$B17*100</f>
        <v>0</v>
      </c>
      <c r="E17" s="76">
        <f>'T3'!E17/'T2'!$B17*100</f>
        <v>266.33424256399888</v>
      </c>
      <c r="F17" s="76">
        <f>'T3'!F17/'T2'!$B17*100</f>
        <v>5.6495679039833107</v>
      </c>
      <c r="G17" s="76">
        <f>'T3'!G17/'T2'!$B17*100</f>
        <v>141.00009252565013</v>
      </c>
      <c r="H17" s="154">
        <f t="shared" si="0"/>
        <v>4860.6166370802557</v>
      </c>
      <c r="I17" s="78">
        <f>'T3'!I17/'T2'!$B17*100</f>
        <v>0</v>
      </c>
      <c r="J17" s="78">
        <f>'T3'!J17/'T2'!$B17*100</f>
        <v>0</v>
      </c>
      <c r="K17" s="77">
        <f>'T3'!K17/'T2'!$B17*100</f>
        <v>0</v>
      </c>
      <c r="L17" s="359">
        <f t="shared" si="1"/>
        <v>0</v>
      </c>
      <c r="M17" s="155">
        <f t="shared" si="2"/>
        <v>4860.6166370802557</v>
      </c>
      <c r="O17" s="92">
        <f>(B17*2)/B16-1</f>
        <v>4.0171905481288128E-2</v>
      </c>
      <c r="P17" s="58">
        <f>(C17*2)/C16-1</f>
        <v>0.18510305857064102</v>
      </c>
      <c r="Q17" s="58"/>
      <c r="R17" s="58">
        <f>(E17*2)/E16-1</f>
        <v>0.62235274361342552</v>
      </c>
      <c r="S17" s="58">
        <f>(F17*2)/F16-1</f>
        <v>-0.19120117036272533</v>
      </c>
      <c r="T17" s="58">
        <f>(G17*2)/G16-1</f>
        <v>0.33856461961042994</v>
      </c>
      <c r="U17" s="161">
        <f>(H17*2)/H16-1</f>
        <v>8.0141333713909857E-2</v>
      </c>
      <c r="V17" s="345"/>
      <c r="W17" s="346"/>
      <c r="X17" s="346"/>
      <c r="Y17" s="347"/>
      <c r="Z17" s="162">
        <f>(M17*2)/M16-1</f>
        <v>8.0141333713909857E-2</v>
      </c>
    </row>
    <row r="18" spans="1:26" s="3" customFormat="1" x14ac:dyDescent="0.25">
      <c r="A18" s="14">
        <f>'T1'!A18</f>
        <v>1940</v>
      </c>
      <c r="B18" s="75">
        <f>'T3'!B18/'T2'!$B18*100</f>
        <v>7680.8536320064832</v>
      </c>
      <c r="C18" s="76">
        <f>'T3'!C18/'T2'!$B18*100</f>
        <v>847.17170454520385</v>
      </c>
      <c r="D18" s="76">
        <f>'T3'!D18/'T2'!$B18*100</f>
        <v>0</v>
      </c>
      <c r="E18" s="76">
        <f>'T3'!E18/'T2'!$B18*100</f>
        <v>275.57759594318412</v>
      </c>
      <c r="F18" s="76">
        <f>'T3'!F18/'T2'!$B18*100</f>
        <v>14.129119600446</v>
      </c>
      <c r="G18" s="76">
        <f>'T3'!G18/'T2'!$B18*100</f>
        <v>251.39491812911064</v>
      </c>
      <c r="H18" s="154">
        <f t="shared" si="0"/>
        <v>9069.1269702244281</v>
      </c>
      <c r="I18" s="78">
        <f>'T3'!I18/'T2'!$B18*100</f>
        <v>0</v>
      </c>
      <c r="J18" s="78">
        <f>'T3'!J18/'T2'!$B18*100</f>
        <v>0</v>
      </c>
      <c r="K18" s="77">
        <f>'T3'!K18/'T2'!$B18*100</f>
        <v>0</v>
      </c>
      <c r="L18" s="359">
        <f t="shared" si="1"/>
        <v>0</v>
      </c>
      <c r="M18" s="155">
        <f t="shared" si="2"/>
        <v>9069.1269702244281</v>
      </c>
      <c r="O18" s="92">
        <f>B18/(B17*2)-1</f>
        <v>-4.0424255125138586E-2</v>
      </c>
      <c r="P18" s="58">
        <f>C18/(C17*2)-1</f>
        <v>-4.9018010223030872E-2</v>
      </c>
      <c r="Q18" s="58"/>
      <c r="R18" s="58">
        <f>E18/(E17*2)-1</f>
        <v>-0.48264708043134164</v>
      </c>
      <c r="S18" s="58">
        <f>F18/(F17*2)-1</f>
        <v>0.25046019806966635</v>
      </c>
      <c r="T18" s="58">
        <f>G18/(G17*2)-1</f>
        <v>-0.10852924410890741</v>
      </c>
      <c r="U18" s="161">
        <f>H18/(H17*2)-1</f>
        <v>-6.7080614727085264E-2</v>
      </c>
      <c r="V18" s="345"/>
      <c r="W18" s="346"/>
      <c r="X18" s="346"/>
      <c r="Y18" s="347"/>
      <c r="Z18" s="162">
        <f>M18/(M17*2)-1</f>
        <v>-6.7080614727085264E-2</v>
      </c>
    </row>
    <row r="19" spans="1:26" s="3" customFormat="1" x14ac:dyDescent="0.25">
      <c r="A19" s="14">
        <f>'T1'!A19</f>
        <v>1941</v>
      </c>
      <c r="B19" s="75">
        <f>'T3'!B19/'T2'!$B19*100</f>
        <v>7410.3792221560452</v>
      </c>
      <c r="C19" s="76">
        <f>'T3'!C19/'T2'!$B19*100</f>
        <v>904.45077594009331</v>
      </c>
      <c r="D19" s="76">
        <f>'T3'!D19/'T2'!$B19*100</f>
        <v>0</v>
      </c>
      <c r="E19" s="76">
        <f>'T3'!E19/'T2'!$B19*100</f>
        <v>306.17040450361804</v>
      </c>
      <c r="F19" s="76">
        <f>'T3'!F19/'T2'!$B19*100</f>
        <v>14.027605537389345</v>
      </c>
      <c r="G19" s="76">
        <f>'T3'!G19/'T2'!$B19*100</f>
        <v>132.80228999789102</v>
      </c>
      <c r="H19" s="154">
        <f t="shared" si="0"/>
        <v>8767.8302981350371</v>
      </c>
      <c r="I19" s="78">
        <f>'T3'!I19/'T2'!$B19*100</f>
        <v>0</v>
      </c>
      <c r="J19" s="78">
        <f>'T3'!J19/'T2'!$B19*100</f>
        <v>0</v>
      </c>
      <c r="K19" s="77">
        <f>'T3'!K19/'T2'!$B19*100</f>
        <v>0</v>
      </c>
      <c r="L19" s="359">
        <f t="shared" si="1"/>
        <v>0</v>
      </c>
      <c r="M19" s="155">
        <f t="shared" si="2"/>
        <v>8767.8302981350371</v>
      </c>
      <c r="O19" s="92">
        <f t="shared" ref="O19:O50" si="9">B19/B18-1</f>
        <v>-3.5214108067801009E-2</v>
      </c>
      <c r="P19" s="58">
        <f t="shared" ref="P19:P50" si="10">C19/C18-1</f>
        <v>6.7612115805542938E-2</v>
      </c>
      <c r="Q19" s="58"/>
      <c r="R19" s="58">
        <f t="shared" ref="R19:R50" si="11">E19/E18-1</f>
        <v>0.11101340969220597</v>
      </c>
      <c r="S19" s="58">
        <f t="shared" ref="S19:S50" si="12">F19/F18-1</f>
        <v>-7.1847408704397431E-3</v>
      </c>
      <c r="T19" s="58">
        <f t="shared" ref="T19:T50" si="13">G19/G18-1</f>
        <v>-0.47173836692400106</v>
      </c>
      <c r="U19" s="161">
        <f t="shared" ref="U19:U50" si="14">H19/H18-1</f>
        <v>-3.3222235511599085E-2</v>
      </c>
      <c r="V19" s="345"/>
      <c r="W19" s="346"/>
      <c r="X19" s="346"/>
      <c r="Y19" s="347"/>
      <c r="Z19" s="162">
        <f t="shared" si="8"/>
        <v>-3.3222235511599085E-2</v>
      </c>
    </row>
    <row r="20" spans="1:26" s="3" customFormat="1" x14ac:dyDescent="0.25">
      <c r="A20" s="14">
        <f>'T1'!A20</f>
        <v>1942</v>
      </c>
      <c r="B20" s="75">
        <f>'T3'!B20/'T2'!$B20*100</f>
        <v>6731.7990645630589</v>
      </c>
      <c r="C20" s="76">
        <f>'T3'!C20/'T2'!$B20*100</f>
        <v>759.93176709634577</v>
      </c>
      <c r="D20" s="76">
        <f>'T3'!D20/'T2'!$B20*100</f>
        <v>0</v>
      </c>
      <c r="E20" s="76">
        <f>'T3'!E20/'T2'!$B20*100</f>
        <v>234.22217970868701</v>
      </c>
      <c r="F20" s="76">
        <f>'T3'!F20/'T2'!$B20*100</f>
        <v>10.591599949704742</v>
      </c>
      <c r="G20" s="76">
        <f>'T3'!G20/'T2'!$B20*100</f>
        <v>119.32906313810732</v>
      </c>
      <c r="H20" s="154">
        <f t="shared" si="0"/>
        <v>7855.8736744559028</v>
      </c>
      <c r="I20" s="78">
        <f>'T3'!I20/'T2'!$B20*100</f>
        <v>0</v>
      </c>
      <c r="J20" s="78">
        <f>'T3'!J20/'T2'!$B20*100</f>
        <v>0</v>
      </c>
      <c r="K20" s="77">
        <f>'T3'!K20/'T2'!$B20*100</f>
        <v>0</v>
      </c>
      <c r="L20" s="359">
        <f t="shared" si="1"/>
        <v>0</v>
      </c>
      <c r="M20" s="155">
        <f t="shared" si="2"/>
        <v>7855.8736744559028</v>
      </c>
      <c r="O20" s="92">
        <f t="shared" si="9"/>
        <v>-9.1571583214543506E-2</v>
      </c>
      <c r="P20" s="58">
        <f t="shared" si="10"/>
        <v>-0.15978648334237244</v>
      </c>
      <c r="Q20" s="58"/>
      <c r="R20" s="58">
        <f t="shared" si="11"/>
        <v>-0.23499405473751733</v>
      </c>
      <c r="S20" s="58">
        <f t="shared" si="12"/>
        <v>-0.2449459801622047</v>
      </c>
      <c r="T20" s="58">
        <f t="shared" si="13"/>
        <v>-0.10145327207834798</v>
      </c>
      <c r="U20" s="161">
        <f t="shared" si="14"/>
        <v>-0.10401166453610677</v>
      </c>
      <c r="V20" s="345"/>
      <c r="W20" s="346"/>
      <c r="X20" s="346"/>
      <c r="Y20" s="347"/>
      <c r="Z20" s="162">
        <f t="shared" si="8"/>
        <v>-0.10401166453610677</v>
      </c>
    </row>
    <row r="21" spans="1:26" s="3" customFormat="1" x14ac:dyDescent="0.25">
      <c r="A21" s="14">
        <f>'T1'!A21</f>
        <v>1943</v>
      </c>
      <c r="B21" s="75">
        <f>'T3'!B21/'T2'!$B21*100</f>
        <v>6292.7702129304516</v>
      </c>
      <c r="C21" s="76">
        <f>'T3'!C21/'T2'!$B21*100</f>
        <v>456.05385152515305</v>
      </c>
      <c r="D21" s="76">
        <f>'T3'!D21/'T2'!$B21*100</f>
        <v>0</v>
      </c>
      <c r="E21" s="76">
        <f>'T3'!E21/'T2'!$B21*100</f>
        <v>304.13117092383834</v>
      </c>
      <c r="F21" s="76">
        <f>'T3'!F21/'T2'!$B21*100</f>
        <v>5.3137366921966018</v>
      </c>
      <c r="G21" s="76">
        <f>'T3'!G21/'T2'!$B21*100</f>
        <v>89.922421687357357</v>
      </c>
      <c r="H21" s="154">
        <f t="shared" si="0"/>
        <v>7148.1913937589961</v>
      </c>
      <c r="I21" s="78">
        <f>'T3'!I21/'T2'!$B21*100</f>
        <v>0</v>
      </c>
      <c r="J21" s="78">
        <f>'T3'!J21/'T2'!$B21*100</f>
        <v>0</v>
      </c>
      <c r="K21" s="77">
        <f>'T3'!K21/'T2'!$B21*100</f>
        <v>0</v>
      </c>
      <c r="L21" s="359">
        <f t="shared" si="1"/>
        <v>0</v>
      </c>
      <c r="M21" s="155">
        <f t="shared" si="2"/>
        <v>7148.1913937589961</v>
      </c>
      <c r="O21" s="92">
        <f t="shared" si="9"/>
        <v>-6.5217165191947535E-2</v>
      </c>
      <c r="P21" s="58">
        <f t="shared" si="10"/>
        <v>-0.39987526344936497</v>
      </c>
      <c r="Q21" s="58"/>
      <c r="R21" s="58">
        <f t="shared" si="11"/>
        <v>0.29847297682098417</v>
      </c>
      <c r="S21" s="58">
        <f t="shared" si="12"/>
        <v>-0.49830651483917399</v>
      </c>
      <c r="T21" s="58">
        <f t="shared" si="13"/>
        <v>-0.24643318800480096</v>
      </c>
      <c r="U21" s="161">
        <f t="shared" si="14"/>
        <v>-9.0083205257997068E-2</v>
      </c>
      <c r="V21" s="345"/>
      <c r="W21" s="346"/>
      <c r="X21" s="346"/>
      <c r="Y21" s="347"/>
      <c r="Z21" s="162">
        <f t="shared" si="8"/>
        <v>-9.0083205257997068E-2</v>
      </c>
    </row>
    <row r="22" spans="1:26" s="3" customFormat="1" x14ac:dyDescent="0.25">
      <c r="A22" s="14">
        <f>'T1'!A22</f>
        <v>1944</v>
      </c>
      <c r="B22" s="75">
        <f>'T3'!B22/'T2'!$B22*100</f>
        <v>6344.4912922060284</v>
      </c>
      <c r="C22" s="76">
        <f>'T3'!C22/'T2'!$B22*100</f>
        <v>485.982562013424</v>
      </c>
      <c r="D22" s="76">
        <f>'T3'!D22/'T2'!$B22*100</f>
        <v>0</v>
      </c>
      <c r="E22" s="76">
        <f>'T3'!E22/'T2'!$B22*100</f>
        <v>330.21591960474331</v>
      </c>
      <c r="F22" s="76">
        <f>'T3'!F22/'T2'!$B22*100</f>
        <v>10.707744520473266</v>
      </c>
      <c r="G22" s="76">
        <f>'T3'!G22/'T2'!$B22*100</f>
        <v>84.352963315247152</v>
      </c>
      <c r="H22" s="154">
        <f t="shared" si="0"/>
        <v>7255.7504816599167</v>
      </c>
      <c r="I22" s="78">
        <f>'T3'!I22/'T2'!$B22*100</f>
        <v>0</v>
      </c>
      <c r="J22" s="78">
        <f>'T3'!J22/'T2'!$B22*100</f>
        <v>0</v>
      </c>
      <c r="K22" s="77">
        <f>'T3'!K22/'T2'!$B22*100</f>
        <v>0</v>
      </c>
      <c r="L22" s="359">
        <f t="shared" si="1"/>
        <v>0</v>
      </c>
      <c r="M22" s="155">
        <f t="shared" si="2"/>
        <v>7255.7504816599167</v>
      </c>
      <c r="O22" s="92">
        <f t="shared" si="9"/>
        <v>8.2191272723259878E-3</v>
      </c>
      <c r="P22" s="58">
        <f t="shared" si="10"/>
        <v>6.5625386976082334E-2</v>
      </c>
      <c r="Q22" s="58"/>
      <c r="R22" s="58">
        <f t="shared" si="11"/>
        <v>8.5768086847754166E-2</v>
      </c>
      <c r="S22" s="58">
        <f t="shared" si="12"/>
        <v>1.0151063443165982</v>
      </c>
      <c r="T22" s="58">
        <f t="shared" si="13"/>
        <v>-6.1936258695012958E-2</v>
      </c>
      <c r="U22" s="161">
        <f t="shared" si="14"/>
        <v>1.5047035253536789E-2</v>
      </c>
      <c r="V22" s="345"/>
      <c r="W22" s="346"/>
      <c r="X22" s="346"/>
      <c r="Y22" s="347"/>
      <c r="Z22" s="162">
        <f t="shared" si="8"/>
        <v>1.5047035253536789E-2</v>
      </c>
    </row>
    <row r="23" spans="1:26" s="3" customFormat="1" x14ac:dyDescent="0.25">
      <c r="A23" s="14">
        <f>'T1'!A23</f>
        <v>1945</v>
      </c>
      <c r="B23" s="75">
        <f>'T3'!B23/'T2'!$B23*100</f>
        <v>5616.3907626758801</v>
      </c>
      <c r="C23" s="76">
        <f>'T3'!C23/'T2'!$B23*100</f>
        <v>510.14027191843593</v>
      </c>
      <c r="D23" s="76">
        <f>'T3'!D23/'T2'!$B23*100</f>
        <v>0</v>
      </c>
      <c r="E23" s="76">
        <f>'T3'!E23/'T2'!$B23*100</f>
        <v>336.50858318323947</v>
      </c>
      <c r="F23" s="76">
        <f>'T3'!F23/'T2'!$B23*100</f>
        <v>22.803162758033345</v>
      </c>
      <c r="G23" s="76">
        <f>'T3'!G23/'T2'!$B23*100</f>
        <v>85.483397282744477</v>
      </c>
      <c r="H23" s="154">
        <f t="shared" si="0"/>
        <v>6571.3261778183332</v>
      </c>
      <c r="I23" s="78">
        <f>'T3'!I23/'T2'!$B23*100</f>
        <v>0</v>
      </c>
      <c r="J23" s="78">
        <f>'T3'!J23/'T2'!$B23*100</f>
        <v>0</v>
      </c>
      <c r="K23" s="77">
        <f>'T3'!K23/'T2'!$B23*100</f>
        <v>0</v>
      </c>
      <c r="L23" s="359">
        <f t="shared" si="1"/>
        <v>0</v>
      </c>
      <c r="M23" s="155">
        <f t="shared" si="2"/>
        <v>6571.3261778183332</v>
      </c>
      <c r="O23" s="92">
        <f t="shared" si="9"/>
        <v>-0.11476105742703013</v>
      </c>
      <c r="P23" s="58">
        <f t="shared" si="10"/>
        <v>4.9709005617252222E-2</v>
      </c>
      <c r="Q23" s="58"/>
      <c r="R23" s="58">
        <f t="shared" si="11"/>
        <v>1.9056208998125435E-2</v>
      </c>
      <c r="S23" s="58">
        <f t="shared" si="12"/>
        <v>1.1295953330258834</v>
      </c>
      <c r="T23" s="58">
        <f t="shared" si="13"/>
        <v>1.340123598589682E-2</v>
      </c>
      <c r="U23" s="161">
        <f t="shared" si="14"/>
        <v>-9.4328533701865336E-2</v>
      </c>
      <c r="V23" s="345"/>
      <c r="W23" s="346"/>
      <c r="X23" s="346"/>
      <c r="Y23" s="347"/>
      <c r="Z23" s="162">
        <f t="shared" si="8"/>
        <v>-9.4328533701865336E-2</v>
      </c>
    </row>
    <row r="24" spans="1:26" s="3" customFormat="1" x14ac:dyDescent="0.25">
      <c r="A24" s="14">
        <f>'T1'!A24</f>
        <v>1946</v>
      </c>
      <c r="B24" s="75">
        <f>'T3'!B24/'T2'!$B24*100</f>
        <v>5102.0903248003769</v>
      </c>
      <c r="C24" s="76">
        <f>'T3'!C24/'T2'!$B24*100</f>
        <v>533.51438251385889</v>
      </c>
      <c r="D24" s="76">
        <f>'T3'!D24/'T2'!$B24*100</f>
        <v>0</v>
      </c>
      <c r="E24" s="76">
        <f>'T3'!E24/'T2'!$B24*100</f>
        <v>310.84184645202481</v>
      </c>
      <c r="F24" s="76">
        <f>'T3'!F24/'T2'!$B24*100</f>
        <v>25.988174664677249</v>
      </c>
      <c r="G24" s="76">
        <f>'T3'!G24/'T2'!$B24*100</f>
        <v>146.77826214564692</v>
      </c>
      <c r="H24" s="154">
        <f t="shared" si="0"/>
        <v>6119.2129905765851</v>
      </c>
      <c r="I24" s="78">
        <f>'T3'!I24/'T2'!$B24*100</f>
        <v>0</v>
      </c>
      <c r="J24" s="78">
        <f>'T3'!J24/'T2'!$B24*100</f>
        <v>0</v>
      </c>
      <c r="K24" s="77">
        <f>'T3'!K24/'T2'!$B24*100</f>
        <v>0</v>
      </c>
      <c r="L24" s="359">
        <f t="shared" si="1"/>
        <v>0</v>
      </c>
      <c r="M24" s="155">
        <f t="shared" si="2"/>
        <v>6119.2129905765851</v>
      </c>
      <c r="O24" s="92">
        <f t="shared" si="9"/>
        <v>-9.1571341740201317E-2</v>
      </c>
      <c r="P24" s="58">
        <f t="shared" si="10"/>
        <v>4.5818987212129292E-2</v>
      </c>
      <c r="Q24" s="58"/>
      <c r="R24" s="58">
        <f t="shared" si="11"/>
        <v>-7.6273646539465223E-2</v>
      </c>
      <c r="S24" s="58">
        <f t="shared" si="12"/>
        <v>0.13967412943723589</v>
      </c>
      <c r="T24" s="58">
        <f t="shared" si="13"/>
        <v>0.7170382414747023</v>
      </c>
      <c r="U24" s="161">
        <f t="shared" si="14"/>
        <v>-6.8800904871815227E-2</v>
      </c>
      <c r="V24" s="345"/>
      <c r="W24" s="346"/>
      <c r="X24" s="346"/>
      <c r="Y24" s="347"/>
      <c r="Z24" s="162">
        <f t="shared" si="8"/>
        <v>-6.8800904871815227E-2</v>
      </c>
    </row>
    <row r="25" spans="1:26" s="3" customFormat="1" x14ac:dyDescent="0.25">
      <c r="A25" s="14">
        <f>'T1'!A25</f>
        <v>1947</v>
      </c>
      <c r="B25" s="75">
        <f>'T3'!B25/'T2'!$B25*100</f>
        <v>4549.6812963357779</v>
      </c>
      <c r="C25" s="76">
        <f>'T3'!C25/'T2'!$B25*100</f>
        <v>1065.8851529512037</v>
      </c>
      <c r="D25" s="76">
        <f>'T3'!D25/'T2'!$B25*100</f>
        <v>0</v>
      </c>
      <c r="E25" s="76">
        <f>'T3'!E25/'T2'!$B25*100</f>
        <v>410.50365680017143</v>
      </c>
      <c r="F25" s="76">
        <f>'T3'!F25/'T2'!$B25*100</f>
        <v>36.301254823326722</v>
      </c>
      <c r="G25" s="76">
        <f>'T3'!G25/'T2'!$B25*100</f>
        <v>228.71566444226596</v>
      </c>
      <c r="H25" s="154">
        <f t="shared" si="0"/>
        <v>6291.0870253527455</v>
      </c>
      <c r="I25" s="78">
        <f>'T3'!I25/'T2'!$B25*100</f>
        <v>0</v>
      </c>
      <c r="J25" s="78">
        <f>'T3'!J25/'T2'!$B25*100</f>
        <v>0</v>
      </c>
      <c r="K25" s="77">
        <f>'T3'!K25/'T2'!$B25*100</f>
        <v>31.856562225472629</v>
      </c>
      <c r="L25" s="359">
        <f t="shared" si="1"/>
        <v>31.856562225472629</v>
      </c>
      <c r="M25" s="155">
        <f t="shared" si="2"/>
        <v>6322.9435875782183</v>
      </c>
      <c r="O25" s="92">
        <f t="shared" si="9"/>
        <v>-0.10827111895284069</v>
      </c>
      <c r="P25" s="58">
        <f t="shared" si="10"/>
        <v>0.99785645501977749</v>
      </c>
      <c r="Q25" s="58"/>
      <c r="R25" s="58">
        <f t="shared" si="11"/>
        <v>0.32061902696080002</v>
      </c>
      <c r="S25" s="58">
        <f t="shared" si="12"/>
        <v>0.39683741900760983</v>
      </c>
      <c r="T25" s="58">
        <f t="shared" si="13"/>
        <v>0.55823935437601246</v>
      </c>
      <c r="U25" s="161">
        <f t="shared" si="14"/>
        <v>2.8087604572817115E-2</v>
      </c>
      <c r="V25" s="345"/>
      <c r="W25" s="346"/>
      <c r="X25" s="346"/>
      <c r="Y25" s="347"/>
      <c r="Z25" s="162">
        <f t="shared" si="8"/>
        <v>3.3293594669015825E-2</v>
      </c>
    </row>
    <row r="26" spans="1:26" s="3" customFormat="1" x14ac:dyDescent="0.25">
      <c r="A26" s="14">
        <f>'T1'!A26</f>
        <v>1948</v>
      </c>
      <c r="B26" s="75">
        <f>'T3'!B26/'T2'!$B26*100</f>
        <v>4762.6687542239915</v>
      </c>
      <c r="C26" s="76">
        <f>'T3'!C26/'T2'!$B26*100</f>
        <v>1248.9648786124249</v>
      </c>
      <c r="D26" s="76">
        <f>'T3'!D26/'T2'!$B26*100</f>
        <v>0</v>
      </c>
      <c r="E26" s="76">
        <f>'T3'!E26/'T2'!$B26*100</f>
        <v>371.19133732632469</v>
      </c>
      <c r="F26" s="76">
        <f>'T3'!F26/'T2'!$B26*100</f>
        <v>47.445100809553644</v>
      </c>
      <c r="G26" s="76">
        <f>'T3'!G26/'T2'!$B26*100</f>
        <v>170.93715988221757</v>
      </c>
      <c r="H26" s="154">
        <f t="shared" si="0"/>
        <v>6601.2072308545121</v>
      </c>
      <c r="I26" s="78">
        <f>'T3'!I26/'T2'!$B26*100</f>
        <v>0</v>
      </c>
      <c r="J26" s="78">
        <f>'T3'!J26/'T2'!$B26*100</f>
        <v>0</v>
      </c>
      <c r="K26" s="77">
        <f>'T3'!K26/'T2'!$B26*100</f>
        <v>43.923085675782112</v>
      </c>
      <c r="L26" s="359">
        <f t="shared" si="1"/>
        <v>43.923085675782112</v>
      </c>
      <c r="M26" s="155">
        <f t="shared" si="2"/>
        <v>6645.1303165302943</v>
      </c>
      <c r="O26" s="92">
        <f t="shared" si="9"/>
        <v>4.6813709360202793E-2</v>
      </c>
      <c r="P26" s="58">
        <f t="shared" si="10"/>
        <v>0.17176308831614095</v>
      </c>
      <c r="Q26" s="58"/>
      <c r="R26" s="58">
        <f t="shared" si="11"/>
        <v>-9.5766064010931684E-2</v>
      </c>
      <c r="S26" s="58">
        <f t="shared" si="12"/>
        <v>0.30698239056645571</v>
      </c>
      <c r="T26" s="58">
        <f t="shared" si="13"/>
        <v>-0.25262154518775104</v>
      </c>
      <c r="U26" s="161">
        <f t="shared" si="14"/>
        <v>4.9295170175201575E-2</v>
      </c>
      <c r="V26" s="345"/>
      <c r="W26" s="346"/>
      <c r="X26" s="346">
        <f t="shared" ref="X26:X28" si="15">K26/K25-1</f>
        <v>0.37877669802867309</v>
      </c>
      <c r="Y26" s="347">
        <f t="shared" ref="Y26:Y28" si="16">L26/L25-1</f>
        <v>0.37877669802867309</v>
      </c>
      <c r="Z26" s="162">
        <f t="shared" si="8"/>
        <v>5.0955180050163751E-2</v>
      </c>
    </row>
    <row r="27" spans="1:26" s="3" customFormat="1" x14ac:dyDescent="0.25">
      <c r="A27" s="14">
        <f>'T1'!A27</f>
        <v>1949</v>
      </c>
      <c r="B27" s="75">
        <f>'T3'!B27/'T2'!$B27*100</f>
        <v>4813.1462905669478</v>
      </c>
      <c r="C27" s="76">
        <f>'T3'!C27/'T2'!$B27*100</f>
        <v>1291.13476602725</v>
      </c>
      <c r="D27" s="76">
        <f>'T3'!D27/'T2'!$B27*100</f>
        <v>0</v>
      </c>
      <c r="E27" s="76">
        <f>'T3'!E27/'T2'!$B27*100</f>
        <v>611.55973879986925</v>
      </c>
      <c r="F27" s="76">
        <f>'T3'!F27/'T2'!$B27*100</f>
        <v>38.258487326426732</v>
      </c>
      <c r="G27" s="76">
        <f>'T3'!G27/'T2'!$B27*100</f>
        <v>162.93524213038023</v>
      </c>
      <c r="H27" s="154">
        <f t="shared" si="0"/>
        <v>6917.0345248508747</v>
      </c>
      <c r="I27" s="78">
        <f>'T3'!I27/'T2'!$B27*100</f>
        <v>0</v>
      </c>
      <c r="J27" s="78">
        <f>'T3'!J27/'T2'!$B27*100</f>
        <v>0</v>
      </c>
      <c r="K27" s="77">
        <f>'T3'!K27/'T2'!$B27*100</f>
        <v>42.678246869894984</v>
      </c>
      <c r="L27" s="359">
        <f t="shared" si="1"/>
        <v>42.678246869894984</v>
      </c>
      <c r="M27" s="155">
        <f t="shared" si="2"/>
        <v>6959.7127717207695</v>
      </c>
      <c r="O27" s="92">
        <f t="shared" si="9"/>
        <v>1.0598582212585805E-2</v>
      </c>
      <c r="P27" s="58">
        <f t="shared" si="10"/>
        <v>3.3763869694778847E-2</v>
      </c>
      <c r="Q27" s="58"/>
      <c r="R27" s="58">
        <f t="shared" si="11"/>
        <v>0.64755929705932225</v>
      </c>
      <c r="S27" s="58">
        <f t="shared" si="12"/>
        <v>-0.19362617691555362</v>
      </c>
      <c r="T27" s="58">
        <f t="shared" si="13"/>
        <v>-4.6812043427836181E-2</v>
      </c>
      <c r="U27" s="161">
        <f t="shared" si="14"/>
        <v>4.7843869000228301E-2</v>
      </c>
      <c r="V27" s="345"/>
      <c r="W27" s="346"/>
      <c r="X27" s="346">
        <f t="shared" si="15"/>
        <v>-2.8341333190384121E-2</v>
      </c>
      <c r="Y27" s="347">
        <f t="shared" si="16"/>
        <v>-2.8341333190384121E-2</v>
      </c>
      <c r="Z27" s="162">
        <f t="shared" si="8"/>
        <v>4.7340298866363151E-2</v>
      </c>
    </row>
    <row r="28" spans="1:26" s="3" customFormat="1" x14ac:dyDescent="0.25">
      <c r="A28" s="14">
        <f>'T1'!A28</f>
        <v>1950</v>
      </c>
      <c r="B28" s="75">
        <f>'T3'!B28/'T2'!$B28*100</f>
        <v>4931.1189407295824</v>
      </c>
      <c r="C28" s="76">
        <f>'T3'!C28/'T2'!$B28*100</f>
        <v>1256.3593265496777</v>
      </c>
      <c r="D28" s="76">
        <f>'T3'!D28/'T2'!$B28*100</f>
        <v>0</v>
      </c>
      <c r="E28" s="76">
        <f>'T3'!E28/'T2'!$B28*100</f>
        <v>602.12423635342759</v>
      </c>
      <c r="F28" s="76">
        <f>'T3'!F28/'T2'!$B28*100</f>
        <v>35.778990083613294</v>
      </c>
      <c r="G28" s="76">
        <f>'T3'!G28/'T2'!$B28*100</f>
        <v>162.77892242031695</v>
      </c>
      <c r="H28" s="154">
        <f t="shared" ref="H28:H42" si="17">SUM(B28:G28)</f>
        <v>6988.1604161366176</v>
      </c>
      <c r="I28" s="78">
        <f>'T3'!I28/'T2'!$B28*100</f>
        <v>0</v>
      </c>
      <c r="J28" s="78">
        <f>'T3'!J28/'T2'!$B28*100</f>
        <v>0</v>
      </c>
      <c r="K28" s="77">
        <f>'T3'!K28/'T2'!$B28*100</f>
        <v>41.124895094294168</v>
      </c>
      <c r="L28" s="359">
        <f t="shared" si="1"/>
        <v>41.124895094294168</v>
      </c>
      <c r="M28" s="155">
        <f t="shared" si="2"/>
        <v>7029.2853112309122</v>
      </c>
      <c r="O28" s="92">
        <f t="shared" si="9"/>
        <v>2.451050581899894E-2</v>
      </c>
      <c r="P28" s="58">
        <f t="shared" si="10"/>
        <v>-2.6934012151631825E-2</v>
      </c>
      <c r="Q28" s="58"/>
      <c r="R28" s="58">
        <f t="shared" si="11"/>
        <v>-1.542858669041558E-2</v>
      </c>
      <c r="S28" s="58">
        <f t="shared" si="12"/>
        <v>-6.4809076784924091E-2</v>
      </c>
      <c r="T28" s="58">
        <f t="shared" si="13"/>
        <v>-9.5939778294373834E-4</v>
      </c>
      <c r="U28" s="161">
        <f t="shared" si="14"/>
        <v>1.0282714511574031E-2</v>
      </c>
      <c r="V28" s="345"/>
      <c r="W28" s="346"/>
      <c r="X28" s="346">
        <f t="shared" si="15"/>
        <v>-3.6396803747263173E-2</v>
      </c>
      <c r="Y28" s="347">
        <f t="shared" si="16"/>
        <v>-3.6396803747263173E-2</v>
      </c>
      <c r="Z28" s="162">
        <f t="shared" si="8"/>
        <v>9.996467065829906E-3</v>
      </c>
    </row>
    <row r="29" spans="1:26" s="3" customFormat="1" x14ac:dyDescent="0.25">
      <c r="A29" s="14">
        <f>'T1'!A29</f>
        <v>1951</v>
      </c>
      <c r="B29" s="75">
        <f>'T3'!B29/'T2'!$B29*100</f>
        <v>5260.493923478738</v>
      </c>
      <c r="C29" s="76">
        <f>'T3'!C29/'T2'!$B29*100</f>
        <v>1346.3122169041555</v>
      </c>
      <c r="D29" s="76">
        <f>'T3'!D29/'T2'!$B29*100</f>
        <v>0</v>
      </c>
      <c r="E29" s="76">
        <f>'T3'!E29/'T2'!$B29*100</f>
        <v>644.4809960566439</v>
      </c>
      <c r="F29" s="76">
        <f>'T3'!F29/'T2'!$B29*100</f>
        <v>44.689467316233831</v>
      </c>
      <c r="G29" s="76">
        <f>'T3'!G29/'T2'!$B29*100</f>
        <v>165.63015616418889</v>
      </c>
      <c r="H29" s="154">
        <f t="shared" si="17"/>
        <v>7461.6067599199596</v>
      </c>
      <c r="I29" s="78">
        <f>'T3'!I29/'T2'!$B29*100</f>
        <v>0</v>
      </c>
      <c r="J29" s="78">
        <f>'T3'!J29/'T2'!$B29*100</f>
        <v>0</v>
      </c>
      <c r="K29" s="77">
        <f>'T3'!K29/'T2'!$B29*100</f>
        <v>42.511073940586364</v>
      </c>
      <c r="L29" s="359">
        <f t="shared" si="1"/>
        <v>42.511073940586364</v>
      </c>
      <c r="M29" s="155">
        <f t="shared" si="2"/>
        <v>7504.1178338605459</v>
      </c>
      <c r="O29" s="92">
        <f t="shared" si="9"/>
        <v>6.6795181115713032E-2</v>
      </c>
      <c r="P29" s="58">
        <f t="shared" si="10"/>
        <v>7.1598059928853486E-2</v>
      </c>
      <c r="Q29" s="58"/>
      <c r="R29" s="58">
        <f t="shared" si="11"/>
        <v>7.0345548552797732E-2</v>
      </c>
      <c r="S29" s="58">
        <f t="shared" si="12"/>
        <v>0.24904216725506512</v>
      </c>
      <c r="T29" s="58">
        <f t="shared" si="13"/>
        <v>1.7515988565827145E-2</v>
      </c>
      <c r="U29" s="161">
        <f t="shared" si="14"/>
        <v>6.7749781858196911E-2</v>
      </c>
      <c r="V29" s="345"/>
      <c r="W29" s="346"/>
      <c r="X29" s="346">
        <f t="shared" ref="X29:Z44" si="18">K29/K28-1</f>
        <v>3.3706562487609171E-2</v>
      </c>
      <c r="Y29" s="347">
        <f t="shared" si="18"/>
        <v>3.3706562487609171E-2</v>
      </c>
      <c r="Z29" s="162">
        <f t="shared" si="18"/>
        <v>6.7550611705997854E-2</v>
      </c>
    </row>
    <row r="30" spans="1:26" s="3" customFormat="1" x14ac:dyDescent="0.25">
      <c r="A30" s="14">
        <f>'T1'!A30</f>
        <v>1952</v>
      </c>
      <c r="B30" s="75">
        <f>'T3'!B30/'T2'!$B30*100</f>
        <v>5264.6080851176048</v>
      </c>
      <c r="C30" s="76">
        <f>'T3'!C30/'T2'!$B30*100</f>
        <v>1790.4605992003028</v>
      </c>
      <c r="D30" s="76">
        <f>'T3'!D30/'T2'!$B30*100</f>
        <v>0</v>
      </c>
      <c r="E30" s="76">
        <f>'T3'!E30/'T2'!$B30*100</f>
        <v>650.47806195140993</v>
      </c>
      <c r="F30" s="76">
        <f>'T3'!F30/'T2'!$B30*100</f>
        <v>39.057755625738125</v>
      </c>
      <c r="G30" s="76">
        <f>'T3'!G30/'T2'!$B30*100</f>
        <v>248.25110672928773</v>
      </c>
      <c r="H30" s="154">
        <f t="shared" si="17"/>
        <v>7992.8556086243443</v>
      </c>
      <c r="I30" s="78">
        <f>'T3'!I30/'T2'!$B30*100</f>
        <v>0</v>
      </c>
      <c r="J30" s="78">
        <f>'T3'!J30/'T2'!$B30*100</f>
        <v>0</v>
      </c>
      <c r="K30" s="77">
        <f>'T3'!K30/'T2'!$B30*100</f>
        <v>44.632687329132096</v>
      </c>
      <c r="L30" s="359">
        <f t="shared" si="1"/>
        <v>44.632687329132096</v>
      </c>
      <c r="M30" s="155">
        <f t="shared" si="2"/>
        <v>8037.4882959534762</v>
      </c>
      <c r="O30" s="92">
        <f t="shared" si="9"/>
        <v>7.8208656805101029E-4</v>
      </c>
      <c r="P30" s="58">
        <f t="shared" si="10"/>
        <v>0.32989998658518171</v>
      </c>
      <c r="Q30" s="58"/>
      <c r="R30" s="58">
        <f t="shared" si="11"/>
        <v>9.305264129524371E-3</v>
      </c>
      <c r="S30" s="58">
        <f t="shared" si="12"/>
        <v>-0.12601876971690684</v>
      </c>
      <c r="T30" s="58">
        <f t="shared" si="13"/>
        <v>0.4988279458192193</v>
      </c>
      <c r="U30" s="161">
        <f t="shared" si="14"/>
        <v>7.1197647610966142E-2</v>
      </c>
      <c r="V30" s="345"/>
      <c r="W30" s="346"/>
      <c r="X30" s="346">
        <f t="shared" si="18"/>
        <v>4.9907311010559452E-2</v>
      </c>
      <c r="Y30" s="347">
        <f t="shared" si="18"/>
        <v>4.9907311010559452E-2</v>
      </c>
      <c r="Z30" s="162">
        <f t="shared" si="18"/>
        <v>7.1077037155016898E-2</v>
      </c>
    </row>
    <row r="31" spans="1:26" s="3" customFormat="1" x14ac:dyDescent="0.25">
      <c r="A31" s="14">
        <f>'T1'!A31</f>
        <v>1953</v>
      </c>
      <c r="B31" s="75">
        <f>'T3'!B31/'T2'!$B31*100</f>
        <v>5675.9806069711185</v>
      </c>
      <c r="C31" s="76">
        <f>'T3'!C31/'T2'!$B31*100</f>
        <v>2139.2422365118737</v>
      </c>
      <c r="D31" s="76">
        <f>'T3'!D31/'T2'!$B31*100</f>
        <v>0</v>
      </c>
      <c r="E31" s="76">
        <f>'T3'!E31/'T2'!$B31*100</f>
        <v>687.69945035771764</v>
      </c>
      <c r="F31" s="76">
        <f>'T3'!F31/'T2'!$B31*100</f>
        <v>37.777442903103903</v>
      </c>
      <c r="G31" s="76">
        <f>'T3'!G31/'T2'!$B31*100</f>
        <v>341.12807635393108</v>
      </c>
      <c r="H31" s="154">
        <f t="shared" si="17"/>
        <v>8881.8278130977433</v>
      </c>
      <c r="I31" s="78">
        <f>'T3'!I31/'T2'!$B31*100</f>
        <v>0</v>
      </c>
      <c r="J31" s="78">
        <f>'T3'!J31/'T2'!$B31*100</f>
        <v>0</v>
      </c>
      <c r="K31" s="77">
        <f>'T3'!K31/'T2'!$B31*100</f>
        <v>55.054935242868922</v>
      </c>
      <c r="L31" s="359">
        <f t="shared" si="1"/>
        <v>55.054935242868922</v>
      </c>
      <c r="M31" s="155">
        <f t="shared" si="2"/>
        <v>8936.882748340613</v>
      </c>
      <c r="O31" s="92">
        <f t="shared" si="9"/>
        <v>7.8139248962598495E-2</v>
      </c>
      <c r="P31" s="58">
        <f t="shared" si="10"/>
        <v>0.19479995117868087</v>
      </c>
      <c r="Q31" s="58"/>
      <c r="R31" s="58">
        <f t="shared" si="11"/>
        <v>5.7221589141138729E-2</v>
      </c>
      <c r="S31" s="58">
        <f t="shared" si="12"/>
        <v>-3.2779987024920798E-2</v>
      </c>
      <c r="T31" s="58">
        <f t="shared" si="13"/>
        <v>0.37412509796350513</v>
      </c>
      <c r="U31" s="161">
        <f t="shared" si="14"/>
        <v>0.11122085122045644</v>
      </c>
      <c r="V31" s="345"/>
      <c r="W31" s="346"/>
      <c r="X31" s="346">
        <f t="shared" si="18"/>
        <v>0.23351154809211194</v>
      </c>
      <c r="Y31" s="347">
        <f t="shared" si="18"/>
        <v>0.23351154809211194</v>
      </c>
      <c r="Z31" s="162">
        <f t="shared" si="18"/>
        <v>0.11189993929321718</v>
      </c>
    </row>
    <row r="32" spans="1:26" s="3" customFormat="1" x14ac:dyDescent="0.25">
      <c r="A32" s="14">
        <f>'T1'!A32</f>
        <v>1954</v>
      </c>
      <c r="B32" s="75">
        <f>'T3'!B32/'T2'!$B32*100</f>
        <v>6185.4335933435959</v>
      </c>
      <c r="C32" s="76">
        <f>'T3'!C32/'T2'!$B32*100</f>
        <v>1882.2768428998347</v>
      </c>
      <c r="D32" s="76">
        <f>'T3'!D32/'T2'!$B32*100</f>
        <v>0</v>
      </c>
      <c r="E32" s="76">
        <f>'T3'!E32/'T2'!$B32*100</f>
        <v>680.30082238159002</v>
      </c>
      <c r="F32" s="76">
        <f>'T3'!F32/'T2'!$B32*100</f>
        <v>40.544601169490889</v>
      </c>
      <c r="G32" s="76">
        <f>'T3'!G32/'T2'!$B32*100</f>
        <v>283.03973286070072</v>
      </c>
      <c r="H32" s="154">
        <f t="shared" si="17"/>
        <v>9071.5955926552142</v>
      </c>
      <c r="I32" s="78">
        <f>'T3'!I32/'T2'!$B32*100</f>
        <v>0</v>
      </c>
      <c r="J32" s="78">
        <f>'T3'!J32/'T2'!$B32*100</f>
        <v>0</v>
      </c>
      <c r="K32" s="77">
        <f>'T3'!K32/'T2'!$B32*100</f>
        <v>49.66444109440765</v>
      </c>
      <c r="L32" s="359">
        <f t="shared" si="1"/>
        <v>49.66444109440765</v>
      </c>
      <c r="M32" s="155">
        <f t="shared" si="2"/>
        <v>9121.2600337496224</v>
      </c>
      <c r="O32" s="92">
        <f t="shared" si="9"/>
        <v>8.9755942038769243E-2</v>
      </c>
      <c r="P32" s="58">
        <f t="shared" si="10"/>
        <v>-0.12011982057302317</v>
      </c>
      <c r="Q32" s="58"/>
      <c r="R32" s="58">
        <f t="shared" si="11"/>
        <v>-1.0758519542627409E-2</v>
      </c>
      <c r="S32" s="58">
        <f t="shared" si="12"/>
        <v>7.3248956354312389E-2</v>
      </c>
      <c r="T32" s="58">
        <f t="shared" si="13"/>
        <v>-0.17028309165898703</v>
      </c>
      <c r="U32" s="161">
        <f t="shared" si="14"/>
        <v>2.1365847610514077E-2</v>
      </c>
      <c r="V32" s="345"/>
      <c r="W32" s="346"/>
      <c r="X32" s="346">
        <f t="shared" si="18"/>
        <v>-9.7911188609734801E-2</v>
      </c>
      <c r="Y32" s="347">
        <f t="shared" si="18"/>
        <v>-9.7911188609734801E-2</v>
      </c>
      <c r="Z32" s="162">
        <f t="shared" si="18"/>
        <v>2.0631051184289539E-2</v>
      </c>
    </row>
    <row r="33" spans="1:26" s="3" customFormat="1" x14ac:dyDescent="0.25">
      <c r="A33" s="27">
        <f>'T1'!A33</f>
        <v>1955</v>
      </c>
      <c r="B33" s="75">
        <f>'T3'!B33/'T2'!$B33*100</f>
        <v>6325.1909050292843</v>
      </c>
      <c r="C33" s="76">
        <f>'T3'!C33/'T2'!$B33*100</f>
        <v>1966.300835650879</v>
      </c>
      <c r="D33" s="76">
        <f>'T3'!D33/'T2'!$B33*100</f>
        <v>0</v>
      </c>
      <c r="E33" s="76">
        <f>'T3'!E33/'T2'!$B33*100</f>
        <v>668.80410037471233</v>
      </c>
      <c r="F33" s="76">
        <f>'T3'!F33/'T2'!$B33*100</f>
        <v>43.415035333319558</v>
      </c>
      <c r="G33" s="76">
        <f>'T3'!G33/'T2'!$B33*100</f>
        <v>332.29860740222404</v>
      </c>
      <c r="H33" s="154">
        <f t="shared" si="17"/>
        <v>9336.0094837904198</v>
      </c>
      <c r="I33" s="78">
        <f>'T3'!I33/'T2'!$B33*100</f>
        <v>0</v>
      </c>
      <c r="J33" s="78">
        <f>'T3'!J33/'T2'!$B33*100</f>
        <v>0</v>
      </c>
      <c r="K33" s="77">
        <f>'T3'!K33/'T2'!$B33*100</f>
        <v>51.005669154380598</v>
      </c>
      <c r="L33" s="359">
        <f t="shared" si="1"/>
        <v>51.005669154380598</v>
      </c>
      <c r="M33" s="155">
        <f t="shared" si="2"/>
        <v>9387.0151529448012</v>
      </c>
      <c r="O33" s="103">
        <f t="shared" si="9"/>
        <v>2.2594586066866373E-2</v>
      </c>
      <c r="P33" s="58">
        <f t="shared" si="10"/>
        <v>4.4639550801462757E-2</v>
      </c>
      <c r="Q33" s="58"/>
      <c r="R33" s="58">
        <f t="shared" si="11"/>
        <v>-1.6899468042137711E-2</v>
      </c>
      <c r="S33" s="58">
        <f t="shared" si="12"/>
        <v>7.0796951530716301E-2</v>
      </c>
      <c r="T33" s="58">
        <f t="shared" si="13"/>
        <v>0.17403519302276305</v>
      </c>
      <c r="U33" s="161">
        <f t="shared" si="14"/>
        <v>2.9147451342439457E-2</v>
      </c>
      <c r="V33" s="345"/>
      <c r="W33" s="346"/>
      <c r="X33" s="346">
        <f t="shared" si="18"/>
        <v>2.7005801946374364E-2</v>
      </c>
      <c r="Y33" s="347">
        <f t="shared" si="18"/>
        <v>2.7005801946374364E-2</v>
      </c>
      <c r="Z33" s="162">
        <f t="shared" si="18"/>
        <v>2.9135790253962401E-2</v>
      </c>
    </row>
    <row r="34" spans="1:26" s="3" customFormat="1" x14ac:dyDescent="0.25">
      <c r="A34" s="27">
        <f>'T1'!A34</f>
        <v>1956</v>
      </c>
      <c r="B34" s="75">
        <f>'T3'!B34/'T2'!$B34*100</f>
        <v>6716.1577180041195</v>
      </c>
      <c r="C34" s="76">
        <f>'T3'!C34/'T2'!$B34*100</f>
        <v>2000.6390786572013</v>
      </c>
      <c r="D34" s="76">
        <f>'T3'!D34/'T2'!$B34*100</f>
        <v>0</v>
      </c>
      <c r="E34" s="76">
        <f>'T3'!E34/'T2'!$B34*100</f>
        <v>847.86593037872512</v>
      </c>
      <c r="F34" s="76">
        <f>'T3'!F34/'T2'!$B34*100</f>
        <v>53.198437093847275</v>
      </c>
      <c r="G34" s="76">
        <f>'T3'!G34/'T2'!$B34*100</f>
        <v>327.34629298731477</v>
      </c>
      <c r="H34" s="154">
        <f t="shared" si="17"/>
        <v>9945.2074571212088</v>
      </c>
      <c r="I34" s="78">
        <f>'T3'!I34/'T2'!$B34*100</f>
        <v>0</v>
      </c>
      <c r="J34" s="78">
        <f>'T3'!J34/'T2'!$B34*100</f>
        <v>0</v>
      </c>
      <c r="K34" s="77">
        <f>'T3'!K34/'T2'!$B34*100</f>
        <v>53.474391178904149</v>
      </c>
      <c r="L34" s="359">
        <f t="shared" si="1"/>
        <v>53.474391178904149</v>
      </c>
      <c r="M34" s="155">
        <f t="shared" si="2"/>
        <v>9998.6818483001134</v>
      </c>
      <c r="O34" s="103">
        <f t="shared" si="9"/>
        <v>6.181106923807933E-2</v>
      </c>
      <c r="P34" s="58">
        <f t="shared" si="10"/>
        <v>1.7463372025143808E-2</v>
      </c>
      <c r="Q34" s="58"/>
      <c r="R34" s="58">
        <f t="shared" si="11"/>
        <v>0.26773434837449317</v>
      </c>
      <c r="S34" s="58">
        <f t="shared" si="12"/>
        <v>0.22534593569751826</v>
      </c>
      <c r="T34" s="58">
        <f t="shared" si="13"/>
        <v>-1.4903205444116829E-2</v>
      </c>
      <c r="U34" s="161">
        <f t="shared" si="14"/>
        <v>6.5252501552028663E-2</v>
      </c>
      <c r="V34" s="345"/>
      <c r="W34" s="346"/>
      <c r="X34" s="346">
        <f t="shared" si="18"/>
        <v>4.8400933963857806E-2</v>
      </c>
      <c r="Y34" s="347">
        <f t="shared" si="18"/>
        <v>4.8400933963857806E-2</v>
      </c>
      <c r="Z34" s="162">
        <f t="shared" si="18"/>
        <v>6.5160936185708174E-2</v>
      </c>
    </row>
    <row r="35" spans="1:26" s="3" customFormat="1" x14ac:dyDescent="0.25">
      <c r="A35" s="27">
        <f>'T1'!A35</f>
        <v>1957</v>
      </c>
      <c r="B35" s="75">
        <f>'T3'!B35/'T2'!$B35*100</f>
        <v>6870.1362295342878</v>
      </c>
      <c r="C35" s="76">
        <f>'T3'!C35/'T2'!$B35*100</f>
        <v>2059.9484334813815</v>
      </c>
      <c r="D35" s="76">
        <f>'T3'!D35/'T2'!$B35*100</f>
        <v>0</v>
      </c>
      <c r="E35" s="76">
        <f>'T3'!E35/'T2'!$B35*100</f>
        <v>867.29535569744007</v>
      </c>
      <c r="F35" s="76">
        <f>'T3'!F35/'T2'!$B35*100</f>
        <v>49.085512947960275</v>
      </c>
      <c r="G35" s="76">
        <f>'T3'!G35/'T2'!$B35*100</f>
        <v>250.10933081351001</v>
      </c>
      <c r="H35" s="154">
        <f t="shared" si="17"/>
        <v>10096.574862474581</v>
      </c>
      <c r="I35" s="78">
        <f>'T3'!I35/'T2'!$B35*100</f>
        <v>0</v>
      </c>
      <c r="J35" s="78">
        <f>'T3'!J35/'T2'!$B35*100</f>
        <v>0</v>
      </c>
      <c r="K35" s="77">
        <f>'T3'!K35/'T2'!$B35*100</f>
        <v>56.450765564531721</v>
      </c>
      <c r="L35" s="359">
        <f t="shared" si="1"/>
        <v>56.450765564531721</v>
      </c>
      <c r="M35" s="155">
        <f t="shared" si="2"/>
        <v>10153.025628039113</v>
      </c>
      <c r="O35" s="103">
        <f t="shared" si="9"/>
        <v>2.2926577664695857E-2</v>
      </c>
      <c r="P35" s="58">
        <f t="shared" si="10"/>
        <v>2.9645204603314879E-2</v>
      </c>
      <c r="Q35" s="58"/>
      <c r="R35" s="58">
        <f t="shared" si="11"/>
        <v>2.2915681150245337E-2</v>
      </c>
      <c r="S35" s="58">
        <f t="shared" si="12"/>
        <v>-7.7312875538644077E-2</v>
      </c>
      <c r="T35" s="58">
        <f t="shared" si="13"/>
        <v>-0.23594879132111579</v>
      </c>
      <c r="U35" s="161">
        <f t="shared" si="14"/>
        <v>1.5220135528192236E-2</v>
      </c>
      <c r="V35" s="345"/>
      <c r="W35" s="346"/>
      <c r="X35" s="346">
        <f t="shared" si="18"/>
        <v>5.5659808742278161E-2</v>
      </c>
      <c r="Y35" s="347">
        <f t="shared" si="18"/>
        <v>5.5659808742278161E-2</v>
      </c>
      <c r="Z35" s="162">
        <f t="shared" si="18"/>
        <v>1.5436412727267701E-2</v>
      </c>
    </row>
    <row r="36" spans="1:26" s="3" customFormat="1" x14ac:dyDescent="0.25">
      <c r="A36" s="27">
        <f>'T1'!A36</f>
        <v>1958</v>
      </c>
      <c r="B36" s="75">
        <f>'T3'!B36/'T2'!$B36*100</f>
        <v>6820.0205072870222</v>
      </c>
      <c r="C36" s="76">
        <f>'T3'!C36/'T2'!$B36*100</f>
        <v>2014.6413877186753</v>
      </c>
      <c r="D36" s="76">
        <f>'T3'!D36/'T2'!$B36*100</f>
        <v>0</v>
      </c>
      <c r="E36" s="76">
        <f>'T3'!E36/'T2'!$B36*100</f>
        <v>861.79472023294852</v>
      </c>
      <c r="F36" s="76">
        <f>'T3'!F36/'T2'!$B36*100</f>
        <v>44.825018451945844</v>
      </c>
      <c r="G36" s="76">
        <f>'T3'!G36/'T2'!$B36*100</f>
        <v>315.78552247113112</v>
      </c>
      <c r="H36" s="154">
        <f t="shared" si="17"/>
        <v>10057.067156161724</v>
      </c>
      <c r="I36" s="78">
        <f>'T3'!I36/'T2'!$B36*100</f>
        <v>0</v>
      </c>
      <c r="J36" s="78">
        <f>'T3'!J36/'T2'!$B36*100</f>
        <v>0</v>
      </c>
      <c r="K36" s="77">
        <f>'T3'!K36/'T2'!$B36*100</f>
        <v>54.159313553939327</v>
      </c>
      <c r="L36" s="359">
        <f t="shared" si="1"/>
        <v>54.159313553939327</v>
      </c>
      <c r="M36" s="155">
        <f t="shared" si="2"/>
        <v>10111.226469715662</v>
      </c>
      <c r="O36" s="103">
        <f t="shared" si="9"/>
        <v>-7.2947203043545183E-3</v>
      </c>
      <c r="P36" s="58">
        <f t="shared" si="10"/>
        <v>-2.1994262102054574E-2</v>
      </c>
      <c r="Q36" s="58"/>
      <c r="R36" s="58">
        <f t="shared" si="11"/>
        <v>-6.3422863138338226E-3</v>
      </c>
      <c r="S36" s="58">
        <f t="shared" si="12"/>
        <v>-8.6797391738196672E-2</v>
      </c>
      <c r="T36" s="58">
        <f t="shared" si="13"/>
        <v>0.26258992994784158</v>
      </c>
      <c r="U36" s="161">
        <f t="shared" si="14"/>
        <v>-3.9129810704117141E-3</v>
      </c>
      <c r="V36" s="345"/>
      <c r="W36" s="346"/>
      <c r="X36" s="346">
        <f t="shared" si="18"/>
        <v>-4.0592044902790891E-2</v>
      </c>
      <c r="Y36" s="347">
        <f t="shared" si="18"/>
        <v>-4.0592044902790891E-2</v>
      </c>
      <c r="Z36" s="162">
        <f t="shared" si="18"/>
        <v>-4.1169164596626118E-3</v>
      </c>
    </row>
    <row r="37" spans="1:26" s="3" customFormat="1" x14ac:dyDescent="0.25">
      <c r="A37" s="27">
        <f>'T1'!A37</f>
        <v>1959</v>
      </c>
      <c r="B37" s="75">
        <f>'T3'!B37/'T2'!$B37*100</f>
        <v>7056.7278564616172</v>
      </c>
      <c r="C37" s="76">
        <f>'T3'!C37/'T2'!$B37*100</f>
        <v>2070.6014197532318</v>
      </c>
      <c r="D37" s="76">
        <f>'T3'!D37/'T2'!$B37*100</f>
        <v>0</v>
      </c>
      <c r="E37" s="76">
        <f>'T3'!E37/'T2'!$B37*100</f>
        <v>861.47766095513452</v>
      </c>
      <c r="F37" s="76">
        <f>'T3'!F37/'T2'!$B37*100</f>
        <v>58.885579018086133</v>
      </c>
      <c r="G37" s="76">
        <f>'T3'!G37/'T2'!$B37*100</f>
        <v>304.69441416185924</v>
      </c>
      <c r="H37" s="154">
        <f t="shared" si="17"/>
        <v>10352.386930349927</v>
      </c>
      <c r="I37" s="78">
        <f>'T3'!I37/'T2'!$B37*100</f>
        <v>0</v>
      </c>
      <c r="J37" s="78">
        <f>'T3'!J37/'T2'!$B37*100</f>
        <v>0</v>
      </c>
      <c r="K37" s="77">
        <f>'T3'!K37/'T2'!$B37*100</f>
        <v>58.145495115813063</v>
      </c>
      <c r="L37" s="359">
        <f t="shared" si="1"/>
        <v>58.145495115813063</v>
      </c>
      <c r="M37" s="155">
        <f t="shared" si="2"/>
        <v>10410.532425465741</v>
      </c>
      <c r="O37" s="103">
        <f t="shared" si="9"/>
        <v>3.4707718095815077E-2</v>
      </c>
      <c r="P37" s="58">
        <f t="shared" si="10"/>
        <v>2.777667150873131E-2</v>
      </c>
      <c r="Q37" s="58"/>
      <c r="R37" s="58">
        <f t="shared" si="11"/>
        <v>-3.6790580212453516E-4</v>
      </c>
      <c r="S37" s="58">
        <f t="shared" si="12"/>
        <v>0.31367662639589877</v>
      </c>
      <c r="T37" s="58">
        <f t="shared" si="13"/>
        <v>-3.5122282435496421E-2</v>
      </c>
      <c r="U37" s="161">
        <f t="shared" si="14"/>
        <v>2.9364403120970328E-2</v>
      </c>
      <c r="V37" s="64"/>
      <c r="W37" s="64"/>
      <c r="X37" s="64">
        <f t="shared" si="18"/>
        <v>7.3601035543106486E-2</v>
      </c>
      <c r="Y37" s="348">
        <f t="shared" si="18"/>
        <v>7.3601035543106486E-2</v>
      </c>
      <c r="Z37" s="349">
        <f t="shared" si="18"/>
        <v>2.9601350206776234E-2</v>
      </c>
    </row>
    <row r="38" spans="1:26" s="3" customFormat="1" x14ac:dyDescent="0.25">
      <c r="A38" s="27">
        <f>'T1'!A38</f>
        <v>1960</v>
      </c>
      <c r="B38" s="75">
        <f>'T3'!B38/'T2'!$B38*100</f>
        <v>7320.9365055578401</v>
      </c>
      <c r="C38" s="76">
        <f>'T3'!C38/'T2'!$B38*100</f>
        <v>2226.944188824561</v>
      </c>
      <c r="D38" s="76">
        <f>'T3'!D38/'T2'!$B38*100</f>
        <v>0</v>
      </c>
      <c r="E38" s="76">
        <f>'T3'!E38/'T2'!$B38*100</f>
        <v>1308.5468860194421</v>
      </c>
      <c r="F38" s="76">
        <f>'T3'!F38/'T2'!$B38*100</f>
        <v>100.45556103288433</v>
      </c>
      <c r="G38" s="76">
        <f>'T3'!G38/'T2'!$B38*100</f>
        <v>597.17941407148021</v>
      </c>
      <c r="H38" s="154">
        <f t="shared" si="17"/>
        <v>11554.062555506209</v>
      </c>
      <c r="I38" s="78">
        <f>'T3'!I38/'T2'!$B38*100</f>
        <v>0</v>
      </c>
      <c r="J38" s="78">
        <f>'T3'!J38/'T2'!$B38*100</f>
        <v>0</v>
      </c>
      <c r="K38" s="77">
        <f>'T3'!K38/'T2'!$B38*100</f>
        <v>60.454508604218582</v>
      </c>
      <c r="L38" s="359">
        <f t="shared" si="1"/>
        <v>60.454508604218582</v>
      </c>
      <c r="M38" s="155">
        <f t="shared" si="2"/>
        <v>11614.517064110427</v>
      </c>
      <c r="O38" s="103">
        <f t="shared" si="9"/>
        <v>3.7440674271475016E-2</v>
      </c>
      <c r="P38" s="58">
        <f t="shared" si="10"/>
        <v>7.5505970188102012E-2</v>
      </c>
      <c r="Q38" s="58"/>
      <c r="R38" s="58">
        <f t="shared" si="11"/>
        <v>0.51895626007136908</v>
      </c>
      <c r="S38" s="58">
        <f t="shared" si="12"/>
        <v>0.7059450328582213</v>
      </c>
      <c r="T38" s="58">
        <f t="shared" si="13"/>
        <v>0.9599289856172013</v>
      </c>
      <c r="U38" s="161">
        <f t="shared" si="14"/>
        <v>0.11607715527260187</v>
      </c>
      <c r="V38" s="64"/>
      <c r="W38" s="64"/>
      <c r="X38" s="64">
        <f t="shared" si="18"/>
        <v>3.9710960992016098E-2</v>
      </c>
      <c r="Y38" s="64">
        <f t="shared" si="18"/>
        <v>3.9710960992016098E-2</v>
      </c>
      <c r="Z38" s="349">
        <f t="shared" si="18"/>
        <v>0.11565063048068103</v>
      </c>
    </row>
    <row r="39" spans="1:26" s="3" customFormat="1" x14ac:dyDescent="0.25">
      <c r="A39" s="27">
        <f>'T1'!A39</f>
        <v>1961</v>
      </c>
      <c r="B39" s="75">
        <f>'T3'!B39/'T2'!$B39*100</f>
        <v>7628.0169352336288</v>
      </c>
      <c r="C39" s="76">
        <f>'T3'!C39/'T2'!$B39*100</f>
        <v>2238.745565086635</v>
      </c>
      <c r="D39" s="76">
        <f>'T3'!D39/'T2'!$B39*100</f>
        <v>0</v>
      </c>
      <c r="E39" s="76">
        <f>'T3'!E39/'T2'!$B39*100</f>
        <v>1315.0599840133414</v>
      </c>
      <c r="F39" s="76">
        <f>'T3'!F39/'T2'!$B39*100</f>
        <v>92.263926870585166</v>
      </c>
      <c r="G39" s="76">
        <f>'T3'!G39/'T2'!$B39*100</f>
        <v>563.54282789496062</v>
      </c>
      <c r="H39" s="154">
        <f t="shared" si="17"/>
        <v>11837.629239099149</v>
      </c>
      <c r="I39" s="78">
        <f>'T3'!I39/'T2'!$B39*100</f>
        <v>0</v>
      </c>
      <c r="J39" s="78">
        <f>'T3'!J39/'T2'!$B39*100</f>
        <v>0</v>
      </c>
      <c r="K39" s="77">
        <f>'T3'!K39/'T2'!$B39*100</f>
        <v>50.642367424694271</v>
      </c>
      <c r="L39" s="359">
        <f t="shared" ref="L39:L70" si="19">SUM(I39:K39)</f>
        <v>50.642367424694271</v>
      </c>
      <c r="M39" s="155">
        <f t="shared" ref="M39:M70" si="20">H39+L39</f>
        <v>11888.271606523844</v>
      </c>
      <c r="O39" s="103">
        <f t="shared" si="9"/>
        <v>4.1945511949552206E-2</v>
      </c>
      <c r="P39" s="58">
        <f t="shared" si="10"/>
        <v>5.29935879008403E-3</v>
      </c>
      <c r="Q39" s="58"/>
      <c r="R39" s="58">
        <f t="shared" si="11"/>
        <v>4.9773516436326659E-3</v>
      </c>
      <c r="S39" s="58">
        <f t="shared" si="12"/>
        <v>-8.1544855039111463E-2</v>
      </c>
      <c r="T39" s="58">
        <f t="shared" si="13"/>
        <v>-5.6325763051995326E-2</v>
      </c>
      <c r="U39" s="161">
        <f t="shared" si="14"/>
        <v>2.4542595492336394E-2</v>
      </c>
      <c r="V39" s="64"/>
      <c r="W39" s="64"/>
      <c r="X39" s="64">
        <f>K39/K38-1</f>
        <v>-0.16230619363333321</v>
      </c>
      <c r="Y39" s="64">
        <f t="shared" si="18"/>
        <v>-0.16230619363333321</v>
      </c>
      <c r="Z39" s="349">
        <f t="shared" si="18"/>
        <v>2.3570032305461508E-2</v>
      </c>
    </row>
    <row r="40" spans="1:26" s="3" customFormat="1" x14ac:dyDescent="0.25">
      <c r="A40" s="27">
        <f>'T1'!A40</f>
        <v>1962</v>
      </c>
      <c r="B40" s="75">
        <f>'T3'!B40/'T2'!$B40*100</f>
        <v>7782.5047858142752</v>
      </c>
      <c r="C40" s="76">
        <f>'T3'!C40/'T2'!$B40*100</f>
        <v>2318.2735983677112</v>
      </c>
      <c r="D40" s="76">
        <f>'T3'!D40/'T2'!$B40*100</f>
        <v>0</v>
      </c>
      <c r="E40" s="76">
        <f>'T3'!E40/'T2'!$B40*100</f>
        <v>1380.6894998304433</v>
      </c>
      <c r="F40" s="76">
        <f>'T3'!F40/'T2'!$B40*100</f>
        <v>113.10565615415373</v>
      </c>
      <c r="G40" s="76">
        <f>'T3'!G40/'T2'!$B40*100</f>
        <v>536.81702717850158</v>
      </c>
      <c r="H40" s="154">
        <f t="shared" si="17"/>
        <v>12131.390567345086</v>
      </c>
      <c r="I40" s="78">
        <f>'T3'!I40/'T2'!$B40*100</f>
        <v>0</v>
      </c>
      <c r="J40" s="78">
        <f>'T3'!J40/'T2'!$B40*100</f>
        <v>0</v>
      </c>
      <c r="K40" s="77">
        <f>'T3'!K40/'T2'!$B40*100</f>
        <v>59.776914360235935</v>
      </c>
      <c r="L40" s="359">
        <f t="shared" si="19"/>
        <v>59.776914360235935</v>
      </c>
      <c r="M40" s="155">
        <f t="shared" si="20"/>
        <v>12191.167481705323</v>
      </c>
      <c r="O40" s="103">
        <f t="shared" si="9"/>
        <v>2.0252688463114232E-2</v>
      </c>
      <c r="P40" s="58">
        <f t="shared" si="10"/>
        <v>3.5523479988668782E-2</v>
      </c>
      <c r="Q40" s="58"/>
      <c r="R40" s="58">
        <f t="shared" si="11"/>
        <v>4.9906100569505396E-2</v>
      </c>
      <c r="S40" s="58">
        <f t="shared" si="12"/>
        <v>0.22589250198295163</v>
      </c>
      <c r="T40" s="58">
        <f t="shared" si="13"/>
        <v>-4.7424613345341871E-2</v>
      </c>
      <c r="U40" s="161">
        <f t="shared" si="14"/>
        <v>2.4815891958810177E-2</v>
      </c>
      <c r="V40" s="64"/>
      <c r="W40" s="64"/>
      <c r="X40" s="64">
        <f>K40/K39-1</f>
        <v>0.1803736160068905</v>
      </c>
      <c r="Y40" s="64">
        <f t="shared" si="18"/>
        <v>0.1803736160068905</v>
      </c>
      <c r="Z40" s="349">
        <f t="shared" si="18"/>
        <v>2.5478546016332704E-2</v>
      </c>
    </row>
    <row r="41" spans="1:26" s="3" customFormat="1" x14ac:dyDescent="0.25">
      <c r="A41" s="27">
        <f>'T1'!A41</f>
        <v>1963</v>
      </c>
      <c r="B41" s="75">
        <f>'T3'!B41/'T2'!$B41*100</f>
        <v>8095.6434107742343</v>
      </c>
      <c r="C41" s="76">
        <f>'T3'!C41/'T2'!$B41*100</f>
        <v>2336.1614719913364</v>
      </c>
      <c r="D41" s="76">
        <f>'T3'!D41/'T2'!$B41*100</f>
        <v>0</v>
      </c>
      <c r="E41" s="76">
        <f>'T3'!E41/'T2'!$B41*100</f>
        <v>1666.1098303655581</v>
      </c>
      <c r="F41" s="76">
        <f>'T3'!F41/'T2'!$B41*100</f>
        <v>116.62079743927592</v>
      </c>
      <c r="G41" s="76">
        <f>'T3'!G41/'T2'!$B41*100</f>
        <v>542.24524091232377</v>
      </c>
      <c r="H41" s="154">
        <f t="shared" si="17"/>
        <v>12756.780751482729</v>
      </c>
      <c r="I41" s="78">
        <f>'T3'!I41/'T2'!$B41*100</f>
        <v>0</v>
      </c>
      <c r="J41" s="78">
        <f>'T3'!J41/'T2'!$B41*100</f>
        <v>0</v>
      </c>
      <c r="K41" s="77">
        <f>'T3'!K41/'T2'!$B41*100</f>
        <v>58.078823186740571</v>
      </c>
      <c r="L41" s="359">
        <f t="shared" si="19"/>
        <v>58.078823186740571</v>
      </c>
      <c r="M41" s="155">
        <f t="shared" si="20"/>
        <v>12814.85957466947</v>
      </c>
      <c r="O41" s="103">
        <f t="shared" si="9"/>
        <v>4.0236226456389579E-2</v>
      </c>
      <c r="P41" s="58">
        <f t="shared" si="10"/>
        <v>7.7160321526414943E-3</v>
      </c>
      <c r="Q41" s="58"/>
      <c r="R41" s="58">
        <f t="shared" si="11"/>
        <v>0.20672303987983254</v>
      </c>
      <c r="S41" s="58">
        <f t="shared" si="12"/>
        <v>3.1078386392377588E-2</v>
      </c>
      <c r="T41" s="58">
        <f t="shared" si="13"/>
        <v>1.0111850889590324E-2</v>
      </c>
      <c r="U41" s="161">
        <f t="shared" si="14"/>
        <v>5.1551401355508952E-2</v>
      </c>
      <c r="V41" s="64"/>
      <c r="W41" s="64"/>
      <c r="X41" s="64">
        <f>K41/K40-1</f>
        <v>-2.8407139974842011E-2</v>
      </c>
      <c r="Y41" s="64">
        <f t="shared" si="18"/>
        <v>-2.8407139974842011E-2</v>
      </c>
      <c r="Z41" s="349">
        <f t="shared" si="18"/>
        <v>5.1159340883478954E-2</v>
      </c>
    </row>
    <row r="42" spans="1:26" s="3" customFormat="1" x14ac:dyDescent="0.25">
      <c r="A42" s="27">
        <f>'T1'!A42</f>
        <v>1964</v>
      </c>
      <c r="B42" s="75">
        <f>'T3'!B42/'T2'!$B42*100</f>
        <v>8540.9947887384042</v>
      </c>
      <c r="C42" s="76">
        <f>'T3'!C42/'T2'!$B42*100</f>
        <v>2930.3711938548749</v>
      </c>
      <c r="D42" s="76">
        <f>'T3'!D42/'T2'!$B42*100</f>
        <v>0</v>
      </c>
      <c r="E42" s="76">
        <f>'T3'!E42/'T2'!$B42*100</f>
        <v>1358.6747994442674</v>
      </c>
      <c r="F42" s="76">
        <f>'T3'!F42/'T2'!$B42*100</f>
        <v>569.15100620271505</v>
      </c>
      <c r="G42" s="76">
        <f>'T3'!G42/'T2'!$B42*100</f>
        <v>670.80543838546294</v>
      </c>
      <c r="H42" s="154">
        <f t="shared" si="17"/>
        <v>14069.997226625725</v>
      </c>
      <c r="I42" s="78">
        <f>'T3'!I42/'T2'!$B42*100</f>
        <v>0</v>
      </c>
      <c r="J42" s="78">
        <f>'T3'!J42/'T2'!$B42*100</f>
        <v>0</v>
      </c>
      <c r="K42" s="77">
        <f>'T3'!K42/'T2'!$B42*100</f>
        <v>64.574443099809741</v>
      </c>
      <c r="L42" s="359">
        <f t="shared" si="19"/>
        <v>64.574443099809741</v>
      </c>
      <c r="M42" s="155">
        <f t="shared" si="20"/>
        <v>14134.571669725534</v>
      </c>
      <c r="O42" s="103">
        <f t="shared" si="9"/>
        <v>5.5011239424338498E-2</v>
      </c>
      <c r="P42" s="58">
        <f t="shared" si="10"/>
        <v>0.25435301839689872</v>
      </c>
      <c r="Q42" s="58"/>
      <c r="R42" s="58">
        <f t="shared" si="11"/>
        <v>-0.18452266790469452</v>
      </c>
      <c r="S42" s="58">
        <f t="shared" si="12"/>
        <v>3.8803559802364598</v>
      </c>
      <c r="T42" s="58">
        <f t="shared" si="13"/>
        <v>0.23708865984114036</v>
      </c>
      <c r="U42" s="161">
        <f t="shared" si="14"/>
        <v>0.10294262327824044</v>
      </c>
      <c r="V42" s="64"/>
      <c r="W42" s="64"/>
      <c r="X42" s="64">
        <f>K42/K41-1</f>
        <v>0.11184145195545425</v>
      </c>
      <c r="Y42" s="64">
        <f t="shared" si="18"/>
        <v>0.11184145195545425</v>
      </c>
      <c r="Z42" s="349">
        <f t="shared" si="18"/>
        <v>0.10298295407502378</v>
      </c>
    </row>
    <row r="43" spans="1:26" s="3" customFormat="1" x14ac:dyDescent="0.25">
      <c r="A43" s="27">
        <f>'T1'!A43</f>
        <v>1965</v>
      </c>
      <c r="B43" s="75">
        <f>'T3'!B43/'T2'!$B43*100</f>
        <v>9013.2882693383108</v>
      </c>
      <c r="C43" s="76">
        <f>'T3'!C43/'T2'!$B43*100</f>
        <v>3045.162814035426</v>
      </c>
      <c r="D43" s="76">
        <f>'T3'!D43/'T2'!$B43*100</f>
        <v>0</v>
      </c>
      <c r="E43" s="76">
        <f>'T3'!E43/'T2'!$B43*100</f>
        <v>1694.0402131475505</v>
      </c>
      <c r="F43" s="76">
        <f>'T3'!F43/'T2'!$B43*100</f>
        <v>588.74056792480053</v>
      </c>
      <c r="G43" s="76">
        <f>'T3'!G43/'T2'!$B43*100</f>
        <v>689.27756547759668</v>
      </c>
      <c r="H43" s="154">
        <f>SUM(B43:G43)</f>
        <v>15030.509429923684</v>
      </c>
      <c r="I43" s="78">
        <f>'T3'!I43/'T2'!$B43*100</f>
        <v>0</v>
      </c>
      <c r="J43" s="78">
        <f>'T3'!J43/'T2'!$B43*100</f>
        <v>0</v>
      </c>
      <c r="K43" s="77">
        <f>'T3'!K43/'T2'!$B43*100</f>
        <v>76.11575751017746</v>
      </c>
      <c r="L43" s="359">
        <f t="shared" si="19"/>
        <v>76.11575751017746</v>
      </c>
      <c r="M43" s="155">
        <f t="shared" si="20"/>
        <v>15106.625187433861</v>
      </c>
      <c r="O43" s="103">
        <f t="shared" si="9"/>
        <v>5.5297244909064069E-2</v>
      </c>
      <c r="P43" s="58">
        <f t="shared" si="10"/>
        <v>3.9173064634703714E-2</v>
      </c>
      <c r="Q43" s="58"/>
      <c r="R43" s="58">
        <f t="shared" si="11"/>
        <v>0.24683273277789231</v>
      </c>
      <c r="S43" s="58">
        <f t="shared" si="12"/>
        <v>3.4418917841828822E-2</v>
      </c>
      <c r="T43" s="58">
        <f t="shared" si="13"/>
        <v>2.7537235143163974E-2</v>
      </c>
      <c r="U43" s="161">
        <f t="shared" si="14"/>
        <v>6.8266694571929909E-2</v>
      </c>
      <c r="V43" s="64"/>
      <c r="W43" s="64"/>
      <c r="X43" s="64">
        <f t="shared" ref="X43:Z93" si="21">K43/K42-1</f>
        <v>0.17872882608571383</v>
      </c>
      <c r="Y43" s="64">
        <f t="shared" si="18"/>
        <v>0.17872882608571383</v>
      </c>
      <c r="Z43" s="349">
        <f t="shared" si="18"/>
        <v>6.8771345918485993E-2</v>
      </c>
    </row>
    <row r="44" spans="1:26" s="3" customFormat="1" x14ac:dyDescent="0.25">
      <c r="A44" s="27">
        <f>'T1'!A44</f>
        <v>1966</v>
      </c>
      <c r="B44" s="75">
        <f>'T3'!B44/'T2'!$B44*100</f>
        <v>9279.886675847818</v>
      </c>
      <c r="C44" s="76">
        <f>'T3'!C44/'T2'!$B44*100</f>
        <v>2479.2826276816891</v>
      </c>
      <c r="D44" s="76">
        <f>'T3'!D44/'T2'!$B44*100</f>
        <v>0</v>
      </c>
      <c r="E44" s="76">
        <f>'T3'!E44/'T2'!$B44*100</f>
        <v>1425.9733171475225</v>
      </c>
      <c r="F44" s="76">
        <f>'T3'!F44/'T2'!$B44*100</f>
        <v>601.9319651037365</v>
      </c>
      <c r="G44" s="76">
        <f>'T3'!G44/'T2'!$B44*100</f>
        <v>1393.5189049598064</v>
      </c>
      <c r="H44" s="154">
        <f>SUM(B44:G44)</f>
        <v>15180.593490740572</v>
      </c>
      <c r="I44" s="78">
        <f>'T3'!I44/'T2'!$B44*100</f>
        <v>83.900978595891033</v>
      </c>
      <c r="J44" s="78">
        <f>'T3'!J44/'T2'!$B44*100</f>
        <v>0</v>
      </c>
      <c r="K44" s="77">
        <f>'T3'!K44/'T2'!$B44*100</f>
        <v>16.14688015233537</v>
      </c>
      <c r="L44" s="359">
        <f t="shared" si="19"/>
        <v>100.0478587482264</v>
      </c>
      <c r="M44" s="155">
        <f t="shared" si="20"/>
        <v>15280.641349488798</v>
      </c>
      <c r="O44" s="92">
        <f t="shared" si="9"/>
        <v>2.957837345737957E-2</v>
      </c>
      <c r="P44" s="58">
        <f t="shared" si="10"/>
        <v>-0.18582920550111304</v>
      </c>
      <c r="Q44" s="58"/>
      <c r="R44" s="58">
        <f t="shared" si="11"/>
        <v>-0.15824116447740988</v>
      </c>
      <c r="S44" s="58">
        <f t="shared" si="12"/>
        <v>2.2406129112918283E-2</v>
      </c>
      <c r="T44" s="58">
        <f t="shared" si="13"/>
        <v>1.0217093588331787</v>
      </c>
      <c r="U44" s="161">
        <f t="shared" si="14"/>
        <v>9.9852943452529708E-3</v>
      </c>
      <c r="V44" s="64"/>
      <c r="W44" s="64"/>
      <c r="X44" s="64">
        <f t="shared" si="21"/>
        <v>-0.78786416005678761</v>
      </c>
      <c r="Y44" s="64">
        <f t="shared" si="18"/>
        <v>0.31441717222414778</v>
      </c>
      <c r="Z44" s="349">
        <f t="shared" si="18"/>
        <v>1.1519195048255382E-2</v>
      </c>
    </row>
    <row r="45" spans="1:26" s="3" customFormat="1" x14ac:dyDescent="0.25">
      <c r="A45" s="27">
        <f>'T1'!A45</f>
        <v>1967</v>
      </c>
      <c r="B45" s="75">
        <f>'T3'!B45/'T2'!$B45*100</f>
        <v>9886.863649290528</v>
      </c>
      <c r="C45" s="76">
        <f>'T3'!C45/'T2'!$B45*100</f>
        <v>2360.596227322907</v>
      </c>
      <c r="D45" s="76">
        <f>'T3'!D45/'T2'!$B45*100</f>
        <v>763.60169837352612</v>
      </c>
      <c r="E45" s="76">
        <f>'T3'!E45/'T2'!$B45*100</f>
        <v>1421.9236461082837</v>
      </c>
      <c r="F45" s="76">
        <f>'T3'!F45/'T2'!$B45*100</f>
        <v>553.98113260798073</v>
      </c>
      <c r="G45" s="76">
        <f>'T3'!G45/'T2'!$B45*100</f>
        <v>1713.5785296741055</v>
      </c>
      <c r="H45" s="154">
        <f>SUM(B45:G45)</f>
        <v>16700.54488337733</v>
      </c>
      <c r="I45" s="78">
        <f>'T3'!I45/'T2'!$B45*100</f>
        <v>109.77106305449622</v>
      </c>
      <c r="J45" s="78">
        <f>'T3'!J45/'T2'!$B45*100</f>
        <v>81.660615943783384</v>
      </c>
      <c r="K45" s="77">
        <f>'T3'!K45/'T2'!$B45*100</f>
        <v>0.29576852918718227</v>
      </c>
      <c r="L45" s="359">
        <f t="shared" si="19"/>
        <v>191.72744752746678</v>
      </c>
      <c r="M45" s="155">
        <f t="shared" si="20"/>
        <v>16892.272330904798</v>
      </c>
      <c r="O45" s="92">
        <f t="shared" si="9"/>
        <v>6.5407800186014331E-2</v>
      </c>
      <c r="P45" s="58">
        <f t="shared" si="10"/>
        <v>-4.787126688729415E-2</v>
      </c>
      <c r="Q45" s="58"/>
      <c r="R45" s="58">
        <f t="shared" si="11"/>
        <v>-2.8399346541347903E-3</v>
      </c>
      <c r="S45" s="58">
        <f t="shared" si="12"/>
        <v>-7.9661548606231536E-2</v>
      </c>
      <c r="T45" s="58">
        <f t="shared" si="13"/>
        <v>0.22967727497283619</v>
      </c>
      <c r="U45" s="161">
        <f t="shared" si="14"/>
        <v>0.10012463567803565</v>
      </c>
      <c r="V45" s="64">
        <f t="shared" ref="V45:V76" si="22">I45/I44-1</f>
        <v>0.30834067601533488</v>
      </c>
      <c r="W45" s="64"/>
      <c r="X45" s="64">
        <f t="shared" si="21"/>
        <v>-0.98168262064270018</v>
      </c>
      <c r="Y45" s="64">
        <f t="shared" si="21"/>
        <v>0.91635733064467639</v>
      </c>
      <c r="Z45" s="349">
        <f t="shared" si="21"/>
        <v>0.10546880491177268</v>
      </c>
    </row>
    <row r="46" spans="1:26" s="3" customFormat="1" x14ac:dyDescent="0.25">
      <c r="A46" s="27">
        <f>'T1'!A46</f>
        <v>1968</v>
      </c>
      <c r="B46" s="75">
        <f>'T3'!B46/'T2'!$B46*100</f>
        <v>10122.966515074681</v>
      </c>
      <c r="C46" s="76">
        <f>'T3'!C46/'T2'!$B46*100</f>
        <v>2476.9837024887047</v>
      </c>
      <c r="D46" s="76">
        <f>'T3'!D46/'T2'!$B46*100</f>
        <v>946.29026921308127</v>
      </c>
      <c r="E46" s="76">
        <f>'T3'!E46/'T2'!$B46*100</f>
        <v>1708.972155396312</v>
      </c>
      <c r="F46" s="76">
        <f>'T3'!F46/'T2'!$B46*100</f>
        <v>592.34323457130279</v>
      </c>
      <c r="G46" s="76">
        <f>'T3'!G46/'T2'!$B46*100</f>
        <v>2233.3731243230523</v>
      </c>
      <c r="H46" s="154">
        <f>SUM(B46:G46)</f>
        <v>18080.929001067132</v>
      </c>
      <c r="I46" s="78">
        <f>'T3'!I46/'T2'!$B46*100</f>
        <v>110.50732549244115</v>
      </c>
      <c r="J46" s="78">
        <f>'T3'!J46/'T2'!$B46*100</f>
        <v>120.59393012245529</v>
      </c>
      <c r="K46" s="77">
        <f>'T3'!K46/'T2'!$B46*100</f>
        <v>12.539012890725839</v>
      </c>
      <c r="L46" s="359">
        <f t="shared" si="19"/>
        <v>243.64026850562229</v>
      </c>
      <c r="M46" s="155">
        <f t="shared" si="20"/>
        <v>18324.569269572756</v>
      </c>
      <c r="O46" s="92">
        <f t="shared" si="9"/>
        <v>2.3880461404066633E-2</v>
      </c>
      <c r="P46" s="58">
        <f t="shared" si="10"/>
        <v>4.9304270598530042E-2</v>
      </c>
      <c r="Q46" s="58">
        <f t="shared" ref="Q46:Q77" si="23">D46/D45-1</f>
        <v>0.23924589380652561</v>
      </c>
      <c r="R46" s="58">
        <f t="shared" si="11"/>
        <v>0.20187336364625641</v>
      </c>
      <c r="S46" s="58">
        <f t="shared" si="12"/>
        <v>6.9248029770841768E-2</v>
      </c>
      <c r="T46" s="58">
        <f t="shared" si="13"/>
        <v>0.30333864812592104</v>
      </c>
      <c r="U46" s="161">
        <f t="shared" si="14"/>
        <v>8.265503475061764E-2</v>
      </c>
      <c r="V46" s="64">
        <f t="shared" si="22"/>
        <v>6.7072543296715637E-3</v>
      </c>
      <c r="W46" s="64">
        <f t="shared" ref="W46:W77" si="24">J46/J45-1</f>
        <v>0.47676978343482368</v>
      </c>
      <c r="X46" s="64">
        <f t="shared" si="21"/>
        <v>41.394682507922624</v>
      </c>
      <c r="Y46" s="64">
        <f t="shared" si="21"/>
        <v>0.27076363685861149</v>
      </c>
      <c r="Z46" s="349">
        <f t="shared" si="21"/>
        <v>8.4790069128091172E-2</v>
      </c>
    </row>
    <row r="47" spans="1:26" s="3" customFormat="1" x14ac:dyDescent="0.25">
      <c r="A47" s="27">
        <f>'T1'!A47</f>
        <v>1969</v>
      </c>
      <c r="B47" s="75">
        <f>'T3'!B47/'T2'!$B47*100</f>
        <v>10105.757397527645</v>
      </c>
      <c r="C47" s="76">
        <f>'T3'!C47/'T2'!$B47*100</f>
        <v>2546.6740494721234</v>
      </c>
      <c r="D47" s="76">
        <f>'T3'!D47/'T2'!$B47*100</f>
        <v>1077.9979360868979</v>
      </c>
      <c r="E47" s="76">
        <f>'T3'!E47/'T2'!$B47*100</f>
        <v>1829.1876688345428</v>
      </c>
      <c r="F47" s="76">
        <f>'T3'!F47/'T2'!$B47*100</f>
        <v>616.39631126927532</v>
      </c>
      <c r="G47" s="76">
        <f>'T3'!G47/'T2'!$B47*100</f>
        <v>2311.2102215112636</v>
      </c>
      <c r="H47" s="154">
        <f>SUM(B47:G47)</f>
        <v>18487.223584701747</v>
      </c>
      <c r="I47" s="78">
        <f>'T3'!I47/'T2'!$B47*100</f>
        <v>108.80225434977358</v>
      </c>
      <c r="J47" s="78">
        <f>'T3'!J47/'T2'!$B47*100</f>
        <v>125.21408173358046</v>
      </c>
      <c r="K47" s="77">
        <f>'T3'!K47/'T2'!$B47*100</f>
        <v>11.178849925580336</v>
      </c>
      <c r="L47" s="359">
        <f t="shared" si="19"/>
        <v>245.19518600893434</v>
      </c>
      <c r="M47" s="155">
        <f t="shared" si="20"/>
        <v>18732.418770710683</v>
      </c>
      <c r="O47" s="92">
        <f t="shared" si="9"/>
        <v>-1.7000073566784124E-3</v>
      </c>
      <c r="P47" s="58">
        <f t="shared" si="10"/>
        <v>2.813516573136865E-2</v>
      </c>
      <c r="Q47" s="58">
        <f t="shared" si="23"/>
        <v>0.139183156753099</v>
      </c>
      <c r="R47" s="58">
        <f t="shared" si="11"/>
        <v>7.0343751979009106E-2</v>
      </c>
      <c r="S47" s="58">
        <f t="shared" si="12"/>
        <v>4.0606653869154963E-2</v>
      </c>
      <c r="T47" s="58">
        <f t="shared" si="13"/>
        <v>3.4851810626943092E-2</v>
      </c>
      <c r="U47" s="161">
        <f t="shared" si="14"/>
        <v>2.2470890937663413E-2</v>
      </c>
      <c r="V47" s="64">
        <f t="shared" si="22"/>
        <v>-1.5429485195388337E-2</v>
      </c>
      <c r="W47" s="64">
        <f t="shared" si="24"/>
        <v>3.831164310205093E-2</v>
      </c>
      <c r="X47" s="64">
        <f t="shared" si="21"/>
        <v>-0.10847448495339806</v>
      </c>
      <c r="Y47" s="64">
        <f t="shared" si="21"/>
        <v>6.3820217932331058E-3</v>
      </c>
      <c r="Z47" s="349">
        <f t="shared" si="21"/>
        <v>2.2256976147054353E-2</v>
      </c>
    </row>
    <row r="48" spans="1:26" s="3" customFormat="1" x14ac:dyDescent="0.25">
      <c r="A48" s="27">
        <f>'T1'!A48</f>
        <v>1970</v>
      </c>
      <c r="B48" s="75">
        <f>'T3'!B48/'T2'!$B48*100</f>
        <v>10362.87019560794</v>
      </c>
      <c r="C48" s="76">
        <f>'T3'!C48/'T2'!$B48*100</f>
        <v>2519.5382143042657</v>
      </c>
      <c r="D48" s="76">
        <f>'T3'!D48/'T2'!$B48*100</f>
        <v>1029.5958635803024</v>
      </c>
      <c r="E48" s="76">
        <f>'T3'!E48/'T2'!$B48*100</f>
        <v>1552.179952932283</v>
      </c>
      <c r="F48" s="76">
        <f>'T3'!F48/'T2'!$B48*100</f>
        <v>635.11008933869641</v>
      </c>
      <c r="G48" s="76">
        <f>'T3'!G48/'T2'!$B48*100</f>
        <v>1928.3484828835899</v>
      </c>
      <c r="H48" s="154">
        <f t="shared" ref="H48:H93" si="25">SUM(B48:G48)</f>
        <v>18027.642798647077</v>
      </c>
      <c r="I48" s="78">
        <f>'T3'!I48/'T2'!$B48*100</f>
        <v>105.8790710661246</v>
      </c>
      <c r="J48" s="78">
        <f>'T3'!J48/'T2'!$B48*100</f>
        <v>125.73533042684136</v>
      </c>
      <c r="K48" s="77">
        <f>'T3'!K48/'T2'!$B48*100</f>
        <v>10.896925866054053</v>
      </c>
      <c r="L48" s="359">
        <f t="shared" si="19"/>
        <v>242.51132735902002</v>
      </c>
      <c r="M48" s="155">
        <f t="shared" si="20"/>
        <v>18270.154126006099</v>
      </c>
      <c r="O48" s="92">
        <f t="shared" si="9"/>
        <v>2.5442209620349487E-2</v>
      </c>
      <c r="P48" s="58">
        <f t="shared" si="10"/>
        <v>-1.0655401767447392E-2</v>
      </c>
      <c r="Q48" s="58">
        <f t="shared" si="23"/>
        <v>-4.489996769594351E-2</v>
      </c>
      <c r="R48" s="58">
        <f t="shared" si="11"/>
        <v>-0.15143755920831992</v>
      </c>
      <c r="S48" s="58">
        <f t="shared" si="12"/>
        <v>3.0359977383521253E-2</v>
      </c>
      <c r="T48" s="58">
        <f t="shared" si="13"/>
        <v>-0.16565422524712037</v>
      </c>
      <c r="U48" s="161">
        <f t="shared" si="14"/>
        <v>-2.4859372958250803E-2</v>
      </c>
      <c r="V48" s="64">
        <f t="shared" si="22"/>
        <v>-2.6866936729561086E-2</v>
      </c>
      <c r="W48" s="64">
        <f t="shared" si="24"/>
        <v>4.1628600077903144E-3</v>
      </c>
      <c r="X48" s="64"/>
      <c r="Y48" s="64">
        <f t="shared" si="21"/>
        <v>-1.0945804824310623E-2</v>
      </c>
      <c r="Z48" s="349">
        <f t="shared" si="21"/>
        <v>-2.4677253394920107E-2</v>
      </c>
    </row>
    <row r="49" spans="1:26" s="3" customFormat="1" x14ac:dyDescent="0.25">
      <c r="A49" s="27">
        <f>'T1'!A49</f>
        <v>1971</v>
      </c>
      <c r="B49" s="75">
        <f>'T3'!B49/'T2'!$B49*100</f>
        <v>10553.984781171317</v>
      </c>
      <c r="C49" s="76">
        <f>'T3'!C49/'T2'!$B49*100</f>
        <v>2498.4776666378052</v>
      </c>
      <c r="D49" s="76">
        <f>'T3'!D49/'T2'!$B49*100</f>
        <v>858.42603671407483</v>
      </c>
      <c r="E49" s="76">
        <f>'T3'!E49/'T2'!$B49*100</f>
        <v>1324.0189816134191</v>
      </c>
      <c r="F49" s="76">
        <f>'T3'!F49/'T2'!$B49*100</f>
        <v>843.49007314288724</v>
      </c>
      <c r="G49" s="76">
        <f>'T3'!G49/'T2'!$B49*100</f>
        <v>1991.9649693449135</v>
      </c>
      <c r="H49" s="154">
        <f t="shared" si="25"/>
        <v>18070.362508624417</v>
      </c>
      <c r="I49" s="78">
        <f>'T3'!I49/'T2'!$B49*100</f>
        <v>99.659061763959386</v>
      </c>
      <c r="J49" s="78">
        <f>'T3'!J49/'T2'!$B49*100</f>
        <v>191.37654139172261</v>
      </c>
      <c r="K49" s="77">
        <f>'T3'!K49/'T2'!$B49*100</f>
        <v>55.698372256716603</v>
      </c>
      <c r="L49" s="359">
        <f t="shared" si="19"/>
        <v>346.73397541239859</v>
      </c>
      <c r="M49" s="155">
        <f t="shared" si="20"/>
        <v>18417.096484036814</v>
      </c>
      <c r="O49" s="92">
        <f t="shared" si="9"/>
        <v>1.844224447049192E-2</v>
      </c>
      <c r="P49" s="58">
        <f t="shared" si="10"/>
        <v>-8.3588919377736159E-3</v>
      </c>
      <c r="Q49" s="58">
        <f t="shared" si="23"/>
        <v>-0.16624952850043895</v>
      </c>
      <c r="R49" s="58">
        <f t="shared" si="11"/>
        <v>-0.14699389132544594</v>
      </c>
      <c r="S49" s="58">
        <f t="shared" si="12"/>
        <v>0.32810057232938128</v>
      </c>
      <c r="T49" s="58">
        <f t="shared" si="13"/>
        <v>3.2990140021887271E-2</v>
      </c>
      <c r="U49" s="161">
        <f t="shared" si="14"/>
        <v>2.3696780801840678E-3</v>
      </c>
      <c r="V49" s="64">
        <f t="shared" si="22"/>
        <v>-5.8746353170029519E-2</v>
      </c>
      <c r="W49" s="64">
        <f t="shared" si="24"/>
        <v>0.52205860311533003</v>
      </c>
      <c r="X49" s="64"/>
      <c r="Y49" s="64">
        <f t="shared" si="21"/>
        <v>0.42976404107955202</v>
      </c>
      <c r="Z49" s="349">
        <f t="shared" si="21"/>
        <v>8.0427541561651772E-3</v>
      </c>
    </row>
    <row r="50" spans="1:26" s="3" customFormat="1" x14ac:dyDescent="0.25">
      <c r="A50" s="27">
        <f>'T1'!A50</f>
        <v>1972</v>
      </c>
      <c r="B50" s="75">
        <f>'T3'!B50/'T2'!$B50*100</f>
        <v>10484.580497491508</v>
      </c>
      <c r="C50" s="76">
        <f>'T3'!C50/'T2'!$B50*100</f>
        <v>2480.0207478468424</v>
      </c>
      <c r="D50" s="76">
        <f>'T3'!D50/'T2'!$B50*100</f>
        <v>1972.9427059177535</v>
      </c>
      <c r="E50" s="76">
        <f>'T3'!E50/'T2'!$B50*100</f>
        <v>1858.2108541893176</v>
      </c>
      <c r="F50" s="76">
        <f>'T3'!F50/'T2'!$B50*100</f>
        <v>956.23231668547396</v>
      </c>
      <c r="G50" s="76">
        <f>'T3'!G50/'T2'!$B50*100</f>
        <v>2209.230816131781</v>
      </c>
      <c r="H50" s="154">
        <f t="shared" si="25"/>
        <v>19961.217938262678</v>
      </c>
      <c r="I50" s="78">
        <f>'T3'!I50/'T2'!$B50*100</f>
        <v>94.4589132518513</v>
      </c>
      <c r="J50" s="78">
        <f>'T3'!J50/'T2'!$B50*100</f>
        <v>222.35542923277859</v>
      </c>
      <c r="K50" s="77">
        <f>'T3'!K50/'T2'!$B50*100</f>
        <v>57.89496753197384</v>
      </c>
      <c r="L50" s="359">
        <f t="shared" si="19"/>
        <v>374.70931001660375</v>
      </c>
      <c r="M50" s="155">
        <f t="shared" si="20"/>
        <v>20335.92724827928</v>
      </c>
      <c r="O50" s="92">
        <f t="shared" si="9"/>
        <v>-6.5761212583543838E-3</v>
      </c>
      <c r="P50" s="58">
        <f t="shared" si="10"/>
        <v>-7.3872658689001502E-3</v>
      </c>
      <c r="Q50" s="58">
        <f t="shared" si="23"/>
        <v>1.2983257980732739</v>
      </c>
      <c r="R50" s="58">
        <f t="shared" si="11"/>
        <v>0.40346239743855072</v>
      </c>
      <c r="S50" s="58">
        <f t="shared" si="12"/>
        <v>0.1336616127828314</v>
      </c>
      <c r="T50" s="58">
        <f t="shared" si="13"/>
        <v>0.10907111828292781</v>
      </c>
      <c r="U50" s="161">
        <f t="shared" si="14"/>
        <v>0.10463848905830275</v>
      </c>
      <c r="V50" s="64">
        <f t="shared" si="22"/>
        <v>-5.2179384594494227E-2</v>
      </c>
      <c r="W50" s="64">
        <f t="shared" si="24"/>
        <v>0.16187400825499432</v>
      </c>
      <c r="X50" s="64">
        <f t="shared" si="21"/>
        <v>3.9437333377230877E-2</v>
      </c>
      <c r="Y50" s="64">
        <f t="shared" si="21"/>
        <v>8.0682415303928057E-2</v>
      </c>
      <c r="Z50" s="349">
        <f t="shared" si="21"/>
        <v>0.10418747417138374</v>
      </c>
    </row>
    <row r="51" spans="1:26" s="3" customFormat="1" x14ac:dyDescent="0.25">
      <c r="A51" s="27">
        <f>'T1'!A51</f>
        <v>1973</v>
      </c>
      <c r="B51" s="75">
        <f>'T3'!B51/'T2'!$B51*100</f>
        <v>11022.134398578261</v>
      </c>
      <c r="C51" s="76">
        <f>'T3'!C51/'T2'!$B51*100</f>
        <v>2493.0820484231331</v>
      </c>
      <c r="D51" s="76">
        <f>'T3'!D51/'T2'!$B51*100</f>
        <v>1839.2977529691689</v>
      </c>
      <c r="E51" s="76">
        <f>'T3'!E51/'T2'!$B51*100</f>
        <v>1726.5630643294041</v>
      </c>
      <c r="F51" s="76">
        <f>'T3'!F51/'T2'!$B51*100</f>
        <v>1016.340802739484</v>
      </c>
      <c r="G51" s="76">
        <f>'T3'!G51/'T2'!$B51*100</f>
        <v>1967.3775968783539</v>
      </c>
      <c r="H51" s="154">
        <f t="shared" si="25"/>
        <v>20064.795663917801</v>
      </c>
      <c r="I51" s="78">
        <f>'T3'!I51/'T2'!$B51*100</f>
        <v>93.711890090886953</v>
      </c>
      <c r="J51" s="78">
        <f>'T3'!J51/'T2'!$B51*100</f>
        <v>223.02276044798853</v>
      </c>
      <c r="K51" s="77">
        <f>'T3'!K51/'T2'!$B51*100</f>
        <v>54.251377324624741</v>
      </c>
      <c r="L51" s="359">
        <f t="shared" si="19"/>
        <v>370.98602786350023</v>
      </c>
      <c r="M51" s="155">
        <f t="shared" si="20"/>
        <v>20435.7816917813</v>
      </c>
      <c r="O51" s="92">
        <f t="shared" ref="O51:O82" si="26">B51/B50-1</f>
        <v>5.127090218014585E-2</v>
      </c>
      <c r="P51" s="58">
        <f t="shared" ref="P51:P82" si="27">C51/C50-1</f>
        <v>5.2666093973732231E-3</v>
      </c>
      <c r="Q51" s="58">
        <f t="shared" si="23"/>
        <v>-6.7738892035598686E-2</v>
      </c>
      <c r="R51" s="58">
        <f t="shared" ref="R51:R82" si="28">E51/E50-1</f>
        <v>-7.0846529371580647E-2</v>
      </c>
      <c r="S51" s="58">
        <f t="shared" ref="S51:S82" si="29">F51/F50-1</f>
        <v>6.2859709931536445E-2</v>
      </c>
      <c r="T51" s="58">
        <f t="shared" ref="T51:T82" si="30">G51/G50-1</f>
        <v>-0.10947394789508524</v>
      </c>
      <c r="U51" s="161">
        <f t="shared" ref="U51:U82" si="31">H51/H50-1</f>
        <v>5.1889481882054778E-3</v>
      </c>
      <c r="V51" s="64">
        <f t="shared" si="22"/>
        <v>-7.9084454314289898E-3</v>
      </c>
      <c r="W51" s="64">
        <f t="shared" si="24"/>
        <v>3.0011914596037581E-3</v>
      </c>
      <c r="X51" s="64">
        <f t="shared" si="21"/>
        <v>-6.293448917363742E-2</v>
      </c>
      <c r="Y51" s="64">
        <f t="shared" si="21"/>
        <v>-9.9364548826890164E-3</v>
      </c>
      <c r="Z51" s="349">
        <f t="shared" si="21"/>
        <v>4.9102478722955478E-3</v>
      </c>
    </row>
    <row r="52" spans="1:26" s="3" customFormat="1" x14ac:dyDescent="0.25">
      <c r="A52" s="27">
        <f>'T1'!A52</f>
        <v>1974</v>
      </c>
      <c r="B52" s="75">
        <f>'T3'!B52/'T2'!$B52*100</f>
        <v>10922.489638262587</v>
      </c>
      <c r="C52" s="76">
        <f>'T3'!C52/'T2'!$B52*100</f>
        <v>2429.8233149046087</v>
      </c>
      <c r="D52" s="76">
        <f>'T3'!D52/'T2'!$B52*100</f>
        <v>1773.6509336386184</v>
      </c>
      <c r="E52" s="76">
        <f>'T3'!E52/'T2'!$B52*100</f>
        <v>1593.6447852676856</v>
      </c>
      <c r="F52" s="76">
        <f>'T3'!F52/'T2'!$B52*100</f>
        <v>975.79223345324294</v>
      </c>
      <c r="G52" s="76">
        <f>'T3'!G52/'T2'!$B52*100</f>
        <v>1650.9580406419566</v>
      </c>
      <c r="H52" s="154">
        <f t="shared" si="25"/>
        <v>19346.358946168697</v>
      </c>
      <c r="I52" s="78">
        <f>'T3'!I52/'T2'!$B52*100</f>
        <v>91.523394291483029</v>
      </c>
      <c r="J52" s="78">
        <f>'T3'!J52/'T2'!$B52*100</f>
        <v>219.59693423929764</v>
      </c>
      <c r="K52" s="77">
        <f>'T3'!K52/'T2'!$B52*100</f>
        <v>49.8812604630048</v>
      </c>
      <c r="L52" s="359">
        <f t="shared" si="19"/>
        <v>361.0015889937855</v>
      </c>
      <c r="M52" s="155">
        <f t="shared" si="20"/>
        <v>19707.360535162483</v>
      </c>
      <c r="O52" s="92">
        <f t="shared" si="26"/>
        <v>-9.0404232712428811E-3</v>
      </c>
      <c r="P52" s="58">
        <f t="shared" si="27"/>
        <v>-2.5373707038055748E-2</v>
      </c>
      <c r="Q52" s="58">
        <f t="shared" si="23"/>
        <v>-3.5691240977474781E-2</v>
      </c>
      <c r="R52" s="58">
        <f t="shared" si="28"/>
        <v>-7.6984317461548324E-2</v>
      </c>
      <c r="S52" s="58">
        <f t="shared" si="29"/>
        <v>-3.9896626384520739E-2</v>
      </c>
      <c r="T52" s="58">
        <f t="shared" si="30"/>
        <v>-0.16083316021208205</v>
      </c>
      <c r="U52" s="161">
        <f t="shared" si="31"/>
        <v>-3.5805832752189848E-2</v>
      </c>
      <c r="V52" s="64">
        <f t="shared" si="22"/>
        <v>-2.3353448503507956E-2</v>
      </c>
      <c r="W52" s="64">
        <f t="shared" si="24"/>
        <v>-1.5360881561188644E-2</v>
      </c>
      <c r="X52" s="64">
        <f t="shared" si="21"/>
        <v>-8.0553104402684705E-2</v>
      </c>
      <c r="Y52" s="64">
        <f t="shared" si="21"/>
        <v>-2.6913247723141631E-2</v>
      </c>
      <c r="Z52" s="349">
        <f t="shared" si="21"/>
        <v>-3.564439900587546E-2</v>
      </c>
    </row>
    <row r="53" spans="1:26" s="3" customFormat="1" x14ac:dyDescent="0.25">
      <c r="A53" s="27">
        <f>'T1'!A53</f>
        <v>1975</v>
      </c>
      <c r="B53" s="75">
        <f>'T3'!B53/'T2'!$B53*100</f>
        <v>10745.317018475795</v>
      </c>
      <c r="C53" s="76">
        <f>'T3'!C53/'T2'!$B53*100</f>
        <v>3117.986972170258</v>
      </c>
      <c r="D53" s="76">
        <f>'T3'!D53/'T2'!$B53*100</f>
        <v>1674.020355897107</v>
      </c>
      <c r="E53" s="76">
        <f>'T3'!E53/'T2'!$B53*100</f>
        <v>1796.4033340731551</v>
      </c>
      <c r="F53" s="76">
        <f>'T3'!F53/'T2'!$B53*100</f>
        <v>914.7266417985179</v>
      </c>
      <c r="G53" s="76">
        <f>'T3'!G53/'T2'!$B53*100</f>
        <v>1670.6344788739252</v>
      </c>
      <c r="H53" s="154">
        <f t="shared" si="25"/>
        <v>19919.088801288759</v>
      </c>
      <c r="I53" s="78">
        <f>'T3'!I53/'T2'!$B53*100</f>
        <v>86.357074287432852</v>
      </c>
      <c r="J53" s="78">
        <f>'T3'!J53/'T2'!$B53*100</f>
        <v>212.99495984772753</v>
      </c>
      <c r="K53" s="77">
        <f>'T3'!K53/'T2'!$B53*100</f>
        <v>45.924664961637099</v>
      </c>
      <c r="L53" s="359">
        <f t="shared" si="19"/>
        <v>345.27669909679747</v>
      </c>
      <c r="M53" s="155">
        <f t="shared" si="20"/>
        <v>20264.365500385557</v>
      </c>
      <c r="O53" s="92">
        <f t="shared" si="26"/>
        <v>-1.6220900697047846E-2</v>
      </c>
      <c r="P53" s="58">
        <f t="shared" si="27"/>
        <v>0.28321551326157457</v>
      </c>
      <c r="Q53" s="58">
        <f t="shared" si="23"/>
        <v>-5.6172596226203741E-2</v>
      </c>
      <c r="R53" s="58">
        <f t="shared" si="28"/>
        <v>0.12722944954851534</v>
      </c>
      <c r="S53" s="58">
        <f t="shared" si="29"/>
        <v>-6.2580526428888783E-2</v>
      </c>
      <c r="T53" s="58">
        <f t="shared" si="30"/>
        <v>1.191819401074401E-2</v>
      </c>
      <c r="U53" s="161">
        <f t="shared" si="31"/>
        <v>2.9604012657559187E-2</v>
      </c>
      <c r="V53" s="64">
        <f t="shared" si="22"/>
        <v>-5.6448081324393606E-2</v>
      </c>
      <c r="W53" s="64">
        <f t="shared" si="24"/>
        <v>-3.0064055376910925E-2</v>
      </c>
      <c r="X53" s="64">
        <f t="shared" si="21"/>
        <v>-7.9320279091627421E-2</v>
      </c>
      <c r="Y53" s="64">
        <f t="shared" si="21"/>
        <v>-4.3559060060698873E-2</v>
      </c>
      <c r="Z53" s="349">
        <f t="shared" si="21"/>
        <v>2.8263803477347915E-2</v>
      </c>
    </row>
    <row r="54" spans="1:26" s="3" customFormat="1" x14ac:dyDescent="0.25">
      <c r="A54" s="27">
        <f>'T1'!A54</f>
        <v>1976</v>
      </c>
      <c r="B54" s="75">
        <f>'T3'!B54/'T2'!$B54*100</f>
        <v>11271.345955902279</v>
      </c>
      <c r="C54" s="76">
        <f>'T3'!C54/'T2'!$B54*100</f>
        <v>3050.9597787356297</v>
      </c>
      <c r="D54" s="76">
        <f>'T3'!D54/'T2'!$B54*100</f>
        <v>1793.2374369989222</v>
      </c>
      <c r="E54" s="76">
        <f>'T3'!E54/'T2'!$B54*100</f>
        <v>2612.7562273716599</v>
      </c>
      <c r="F54" s="76">
        <f>'T3'!F54/'T2'!$B54*100</f>
        <v>871.58028397942041</v>
      </c>
      <c r="G54" s="76">
        <f>'T3'!G54/'T2'!$B54*100</f>
        <v>1947.5697739319753</v>
      </c>
      <c r="H54" s="154">
        <f t="shared" si="25"/>
        <v>21547.449456919891</v>
      </c>
      <c r="I54" s="78">
        <f>'T3'!I54/'T2'!$B54*100</f>
        <v>83.773259195221812</v>
      </c>
      <c r="J54" s="78">
        <f>'T3'!J54/'T2'!$B54*100</f>
        <v>211.21530182081298</v>
      </c>
      <c r="K54" s="77">
        <f>'T3'!K54/'T2'!$B54*100</f>
        <v>47.047127358069154</v>
      </c>
      <c r="L54" s="359">
        <f t="shared" si="19"/>
        <v>342.03568837410393</v>
      </c>
      <c r="M54" s="155">
        <f t="shared" si="20"/>
        <v>21889.485145293995</v>
      </c>
      <c r="O54" s="92">
        <f t="shared" si="26"/>
        <v>4.8954250165166524E-2</v>
      </c>
      <c r="P54" s="58">
        <f t="shared" si="27"/>
        <v>-2.1496944673881857E-2</v>
      </c>
      <c r="Q54" s="58">
        <f t="shared" si="23"/>
        <v>7.1216028336720472E-2</v>
      </c>
      <c r="R54" s="58">
        <f t="shared" si="28"/>
        <v>0.45443741826481188</v>
      </c>
      <c r="S54" s="58">
        <f t="shared" si="29"/>
        <v>-4.7168581133992027E-2</v>
      </c>
      <c r="T54" s="58">
        <f t="shared" si="30"/>
        <v>0.165766538737256</v>
      </c>
      <c r="U54" s="161">
        <f t="shared" si="31"/>
        <v>8.1748752258475665E-2</v>
      </c>
      <c r="V54" s="64">
        <f t="shared" si="22"/>
        <v>-2.9920132351994866E-2</v>
      </c>
      <c r="W54" s="64">
        <f t="shared" si="24"/>
        <v>-8.3553997154995896E-3</v>
      </c>
      <c r="X54" s="64">
        <f t="shared" si="21"/>
        <v>2.4441384545095701E-2</v>
      </c>
      <c r="Y54" s="64">
        <f t="shared" si="21"/>
        <v>-9.3867055934316879E-3</v>
      </c>
      <c r="Z54" s="349">
        <f t="shared" si="21"/>
        <v>8.0195930382203073E-2</v>
      </c>
    </row>
    <row r="55" spans="1:26" s="3" customFormat="1" x14ac:dyDescent="0.25">
      <c r="A55" s="27">
        <f>'T1'!A55</f>
        <v>1977</v>
      </c>
      <c r="B55" s="75">
        <f>'T3'!B55/'T2'!$B55*100</f>
        <v>11678.458256755281</v>
      </c>
      <c r="C55" s="76">
        <f>'T3'!C55/'T2'!$B55*100</f>
        <v>3045.887900723591</v>
      </c>
      <c r="D55" s="76">
        <f>'T3'!D55/'T2'!$B55*100</f>
        <v>2043.3691738789018</v>
      </c>
      <c r="E55" s="76">
        <f>'T3'!E55/'T2'!$B55*100</f>
        <v>2620.2962277351885</v>
      </c>
      <c r="F55" s="76">
        <f>'T3'!F55/'T2'!$B55*100</f>
        <v>855.82708047115477</v>
      </c>
      <c r="G55" s="76">
        <f>'T3'!G55/'T2'!$B55*100</f>
        <v>2044.1650625174893</v>
      </c>
      <c r="H55" s="154">
        <f t="shared" si="25"/>
        <v>22288.003702081602</v>
      </c>
      <c r="I55" s="78">
        <f>'T3'!I55/'T2'!$B55*100</f>
        <v>86.131591587908588</v>
      </c>
      <c r="J55" s="78">
        <f>'T3'!J55/'T2'!$B55*100</f>
        <v>217.24008447027273</v>
      </c>
      <c r="K55" s="77">
        <f>'T3'!K55/'T2'!$B55*100</f>
        <v>47.996470579110422</v>
      </c>
      <c r="L55" s="359">
        <f t="shared" si="19"/>
        <v>351.36814663729172</v>
      </c>
      <c r="M55" s="155">
        <f t="shared" si="20"/>
        <v>22639.371848718893</v>
      </c>
      <c r="O55" s="92">
        <f t="shared" si="26"/>
        <v>3.6119226793834169E-2</v>
      </c>
      <c r="P55" s="58">
        <f t="shared" si="27"/>
        <v>-1.6623877008764554E-3</v>
      </c>
      <c r="Q55" s="58">
        <f t="shared" si="23"/>
        <v>0.13948612253968351</v>
      </c>
      <c r="R55" s="58">
        <f t="shared" si="28"/>
        <v>2.885841505050557E-3</v>
      </c>
      <c r="S55" s="58">
        <f t="shared" si="29"/>
        <v>-1.8074299978815933E-2</v>
      </c>
      <c r="T55" s="58">
        <f t="shared" si="30"/>
        <v>4.9597857739646756E-2</v>
      </c>
      <c r="U55" s="161">
        <f t="shared" si="31"/>
        <v>3.436853380917837E-2</v>
      </c>
      <c r="V55" s="64">
        <f t="shared" si="22"/>
        <v>2.8151374499958415E-2</v>
      </c>
      <c r="W55" s="64">
        <f t="shared" si="24"/>
        <v>2.8524366357561393E-2</v>
      </c>
      <c r="X55" s="64">
        <f t="shared" si="21"/>
        <v>2.0178558699576854E-2</v>
      </c>
      <c r="Y55" s="64">
        <f t="shared" si="21"/>
        <v>2.7285042410487792E-2</v>
      </c>
      <c r="Z55" s="349">
        <f t="shared" si="21"/>
        <v>3.4257850216550922E-2</v>
      </c>
    </row>
    <row r="56" spans="1:26" s="3" customFormat="1" x14ac:dyDescent="0.25">
      <c r="A56" s="27">
        <f>'T1'!A56</f>
        <v>1978</v>
      </c>
      <c r="B56" s="75">
        <f>'T3'!B56/'T2'!$B56*100</f>
        <v>11097.530689139905</v>
      </c>
      <c r="C56" s="76">
        <f>'T3'!C56/'T2'!$B56*100</f>
        <v>3106.7526331529939</v>
      </c>
      <c r="D56" s="76">
        <f>'T3'!D56/'T2'!$B56*100</f>
        <v>2178.7972027632163</v>
      </c>
      <c r="E56" s="76">
        <f>'T3'!E56/'T2'!$B56*100</f>
        <v>2379.4152106196502</v>
      </c>
      <c r="F56" s="76">
        <f>'T3'!F56/'T2'!$B56*100</f>
        <v>821.84168324088205</v>
      </c>
      <c r="G56" s="76">
        <f>'T3'!G56/'T2'!$B56*100</f>
        <v>2088.6125894135548</v>
      </c>
      <c r="H56" s="154">
        <f t="shared" si="25"/>
        <v>21672.950008330205</v>
      </c>
      <c r="I56" s="78">
        <f>'T3'!I56/'T2'!$B56*100</f>
        <v>92.562662875733153</v>
      </c>
      <c r="J56" s="78">
        <f>'T3'!J56/'T2'!$B56*100</f>
        <v>227.76952080405377</v>
      </c>
      <c r="K56" s="77">
        <f>'T3'!K56/'T2'!$B56*100</f>
        <v>51.315808269574667</v>
      </c>
      <c r="L56" s="359">
        <f t="shared" si="19"/>
        <v>371.6479919493616</v>
      </c>
      <c r="M56" s="155">
        <f t="shared" si="20"/>
        <v>22044.598000279566</v>
      </c>
      <c r="O56" s="92">
        <f t="shared" si="26"/>
        <v>-4.97435153548067E-2</v>
      </c>
      <c r="P56" s="58">
        <f t="shared" si="27"/>
        <v>1.9982591091071811E-2</v>
      </c>
      <c r="Q56" s="58">
        <f t="shared" si="23"/>
        <v>6.6276828786270281E-2</v>
      </c>
      <c r="R56" s="58">
        <f t="shared" si="28"/>
        <v>-9.1928925655760718E-2</v>
      </c>
      <c r="S56" s="58">
        <f t="shared" si="29"/>
        <v>-3.9710588745991648E-2</v>
      </c>
      <c r="T56" s="58">
        <f t="shared" si="30"/>
        <v>2.1743609511321038E-2</v>
      </c>
      <c r="U56" s="161">
        <f t="shared" si="31"/>
        <v>-2.7595728265872199E-2</v>
      </c>
      <c r="V56" s="64">
        <f t="shared" si="22"/>
        <v>7.4665650190160582E-2</v>
      </c>
      <c r="W56" s="64">
        <f t="shared" si="24"/>
        <v>4.846912281154947E-2</v>
      </c>
      <c r="X56" s="64">
        <f t="shared" si="21"/>
        <v>6.9157953708140374E-2</v>
      </c>
      <c r="Y56" s="64">
        <f t="shared" si="21"/>
        <v>5.7716800757708464E-2</v>
      </c>
      <c r="Z56" s="349">
        <f t="shared" si="21"/>
        <v>-2.6271658613751803E-2</v>
      </c>
    </row>
    <row r="57" spans="1:26" s="3" customFormat="1" x14ac:dyDescent="0.25">
      <c r="A57" s="27">
        <f>'T1'!A57</f>
        <v>1979</v>
      </c>
      <c r="B57" s="75">
        <f>'T3'!B57/'T2'!$B57*100</f>
        <v>10170.697854423857</v>
      </c>
      <c r="C57" s="76">
        <f>'T3'!C57/'T2'!$B57*100</f>
        <v>3164.0732020579335</v>
      </c>
      <c r="D57" s="76">
        <f>'T3'!D57/'T2'!$B57*100</f>
        <v>2100.313411845857</v>
      </c>
      <c r="E57" s="76">
        <f>'T3'!E57/'T2'!$B57*100</f>
        <v>2235.9672349927669</v>
      </c>
      <c r="F57" s="76">
        <f>'T3'!F57/'T2'!$B57*100</f>
        <v>856.44323733887836</v>
      </c>
      <c r="G57" s="76">
        <f>'T3'!G57/'T2'!$B57*100</f>
        <v>2033.188384988016</v>
      </c>
      <c r="H57" s="154">
        <f t="shared" si="25"/>
        <v>20560.683325647304</v>
      </c>
      <c r="I57" s="78">
        <f>'T3'!I57/'T2'!$B57*100</f>
        <v>100.16013852925141</v>
      </c>
      <c r="J57" s="78">
        <f>'T3'!J57/'T2'!$B57*100</f>
        <v>236.98102023370561</v>
      </c>
      <c r="K57" s="77">
        <f>'T3'!K57/'T2'!$B57*100</f>
        <v>53.147699210354517</v>
      </c>
      <c r="L57" s="359">
        <f t="shared" si="19"/>
        <v>390.28885797331156</v>
      </c>
      <c r="M57" s="155">
        <f t="shared" si="20"/>
        <v>20950.972183620615</v>
      </c>
      <c r="O57" s="92">
        <f t="shared" si="26"/>
        <v>-8.3517032813709702E-2</v>
      </c>
      <c r="P57" s="58">
        <f t="shared" si="27"/>
        <v>1.8450316350666629E-2</v>
      </c>
      <c r="Q57" s="58">
        <f t="shared" si="23"/>
        <v>-3.6021613584698797E-2</v>
      </c>
      <c r="R57" s="58">
        <f t="shared" si="28"/>
        <v>-6.0287071792537783E-2</v>
      </c>
      <c r="S57" s="58">
        <f t="shared" si="29"/>
        <v>4.2102456961719437E-2</v>
      </c>
      <c r="T57" s="58">
        <f t="shared" si="30"/>
        <v>-2.6536373814112113E-2</v>
      </c>
      <c r="U57" s="161">
        <f t="shared" si="31"/>
        <v>-5.1320502389171296E-2</v>
      </c>
      <c r="V57" s="64">
        <f t="shared" si="22"/>
        <v>8.2079268438052466E-2</v>
      </c>
      <c r="W57" s="64">
        <f t="shared" si="24"/>
        <v>4.0442195238125533E-2</v>
      </c>
      <c r="X57" s="64">
        <f t="shared" si="21"/>
        <v>3.5698374488354112E-2</v>
      </c>
      <c r="Y57" s="64">
        <f t="shared" si="21"/>
        <v>5.0157316675317531E-2</v>
      </c>
      <c r="Z57" s="349">
        <f t="shared" si="21"/>
        <v>-4.9609696518171043E-2</v>
      </c>
    </row>
    <row r="58" spans="1:26" s="3" customFormat="1" x14ac:dyDescent="0.25">
      <c r="A58" s="27">
        <f>'T1'!A58</f>
        <v>1980</v>
      </c>
      <c r="B58" s="75">
        <f>'T3'!B58/'T2'!$B58*100</f>
        <v>9705.4678532066428</v>
      </c>
      <c r="C58" s="76">
        <f>'T3'!C58/'T2'!$B58*100</f>
        <v>3363.5187984607483</v>
      </c>
      <c r="D58" s="76">
        <f>'T3'!D58/'T2'!$B58*100</f>
        <v>2427.5048090426235</v>
      </c>
      <c r="E58" s="76">
        <f>'T3'!E58/'T2'!$B58*100</f>
        <v>2496.5386141916633</v>
      </c>
      <c r="F58" s="76">
        <f>'T3'!F58/'T2'!$B58*100</f>
        <v>876.25720999097734</v>
      </c>
      <c r="G58" s="76">
        <f>'T3'!G58/'T2'!$B58*100</f>
        <v>1951.8631064179121</v>
      </c>
      <c r="H58" s="154">
        <f t="shared" si="25"/>
        <v>20821.15039131057</v>
      </c>
      <c r="I58" s="78">
        <f>'T3'!I58/'T2'!$B58*100</f>
        <v>104.97259097009915</v>
      </c>
      <c r="J58" s="78">
        <f>'T3'!J58/'T2'!$B58*100</f>
        <v>245.3886079275355</v>
      </c>
      <c r="K58" s="77">
        <f>'T3'!K58/'T2'!$B58*100</f>
        <v>52.349031982508329</v>
      </c>
      <c r="L58" s="359">
        <f t="shared" si="19"/>
        <v>402.710230880143</v>
      </c>
      <c r="M58" s="155">
        <f t="shared" si="20"/>
        <v>21223.860622190714</v>
      </c>
      <c r="O58" s="92">
        <f t="shared" si="26"/>
        <v>-4.5742190740122868E-2</v>
      </c>
      <c r="P58" s="58">
        <f t="shared" si="27"/>
        <v>6.3034444422175318E-2</v>
      </c>
      <c r="Q58" s="58">
        <f t="shared" si="23"/>
        <v>0.15578217772233094</v>
      </c>
      <c r="R58" s="58">
        <f t="shared" si="28"/>
        <v>0.11653631373526796</v>
      </c>
      <c r="S58" s="58">
        <f t="shared" si="29"/>
        <v>2.313518489989419E-2</v>
      </c>
      <c r="T58" s="58">
        <f t="shared" si="30"/>
        <v>-3.9998890004766197E-2</v>
      </c>
      <c r="U58" s="161">
        <f t="shared" si="31"/>
        <v>1.2668210561774584E-2</v>
      </c>
      <c r="V58" s="64">
        <f t="shared" si="22"/>
        <v>4.804758171777368E-2</v>
      </c>
      <c r="W58" s="64">
        <f t="shared" si="24"/>
        <v>3.5477894750974182E-2</v>
      </c>
      <c r="X58" s="64">
        <f t="shared" si="21"/>
        <v>-1.5027315193553825E-2</v>
      </c>
      <c r="Y58" s="64">
        <f t="shared" si="21"/>
        <v>3.1826101752771008E-2</v>
      </c>
      <c r="Z58" s="349">
        <f t="shared" si="21"/>
        <v>1.3025096696154259E-2</v>
      </c>
    </row>
    <row r="59" spans="1:26" s="3" customFormat="1" x14ac:dyDescent="0.25">
      <c r="A59" s="27">
        <f>'T1'!A59</f>
        <v>1981</v>
      </c>
      <c r="B59" s="75">
        <f>'T3'!B59/'T2'!$B59*100</f>
        <v>9272.6301501141479</v>
      </c>
      <c r="C59" s="76">
        <f>'T3'!C59/'T2'!$B59*100</f>
        <v>3577.7111993933054</v>
      </c>
      <c r="D59" s="76">
        <f>'T3'!D59/'T2'!$B59*100</f>
        <v>2614.1334648737343</v>
      </c>
      <c r="E59" s="76">
        <f>'T3'!E59/'T2'!$B59*100</f>
        <v>2838.7850183326295</v>
      </c>
      <c r="F59" s="76">
        <f>'T3'!F59/'T2'!$B59*100</f>
        <v>904.31152424253298</v>
      </c>
      <c r="G59" s="76">
        <f>'T3'!G59/'T2'!$B59*100</f>
        <v>1877.3850475009019</v>
      </c>
      <c r="H59" s="154">
        <f t="shared" si="25"/>
        <v>21084.956404457251</v>
      </c>
      <c r="I59" s="78">
        <f>'T3'!I59/'T2'!$B59*100</f>
        <v>109.16374240058988</v>
      </c>
      <c r="J59" s="78">
        <f>'T3'!J59/'T2'!$B59*100</f>
        <v>253.59279809961518</v>
      </c>
      <c r="K59" s="77">
        <f>'T3'!K59/'T2'!$B59*100</f>
        <v>68.434091473082702</v>
      </c>
      <c r="L59" s="359">
        <f t="shared" si="19"/>
        <v>431.19063197328774</v>
      </c>
      <c r="M59" s="155">
        <f t="shared" si="20"/>
        <v>21516.147036430539</v>
      </c>
      <c r="O59" s="92">
        <f t="shared" si="26"/>
        <v>-4.4597304286519979E-2</v>
      </c>
      <c r="P59" s="58">
        <f t="shared" si="27"/>
        <v>6.3681047666681145E-2</v>
      </c>
      <c r="Q59" s="58">
        <f t="shared" si="23"/>
        <v>7.6880859364688359E-2</v>
      </c>
      <c r="R59" s="58">
        <f t="shared" si="28"/>
        <v>0.137088367948909</v>
      </c>
      <c r="S59" s="58">
        <f t="shared" si="29"/>
        <v>3.2016072371997328E-2</v>
      </c>
      <c r="T59" s="58">
        <f t="shared" si="30"/>
        <v>-3.8157419273984527E-2</v>
      </c>
      <c r="U59" s="161">
        <f t="shared" si="31"/>
        <v>1.2670097866291696E-2</v>
      </c>
      <c r="V59" s="64">
        <f t="shared" si="22"/>
        <v>3.9926150166995189E-2</v>
      </c>
      <c r="W59" s="64">
        <f t="shared" si="24"/>
        <v>3.3433459855244818E-2</v>
      </c>
      <c r="X59" s="64">
        <f t="shared" si="21"/>
        <v>0.30726565289591146</v>
      </c>
      <c r="Y59" s="64">
        <f t="shared" si="21"/>
        <v>7.072182157105722E-2</v>
      </c>
      <c r="Z59" s="349">
        <f t="shared" si="21"/>
        <v>1.3771595066649711E-2</v>
      </c>
    </row>
    <row r="60" spans="1:26" s="3" customFormat="1" x14ac:dyDescent="0.25">
      <c r="A60" s="27">
        <f>'T1'!A60</f>
        <v>1982</v>
      </c>
      <c r="B60" s="75">
        <f>'T3'!B60/'T2'!$B60*100</f>
        <v>9396.6218149413471</v>
      </c>
      <c r="C60" s="76">
        <f>'T3'!C60/'T2'!$B60*100</f>
        <v>3577.6050764574002</v>
      </c>
      <c r="D60" s="76">
        <f>'T3'!D60/'T2'!$B60*100</f>
        <v>2771.425769874892</v>
      </c>
      <c r="E60" s="76">
        <f>'T3'!E60/'T2'!$B60*100</f>
        <v>2681.7172721979296</v>
      </c>
      <c r="F60" s="76">
        <f>'T3'!F60/'T2'!$B60*100</f>
        <v>1075.3449261249375</v>
      </c>
      <c r="G60" s="76">
        <f>'T3'!G60/'T2'!$B60*100</f>
        <v>1187.6306701022047</v>
      </c>
      <c r="H60" s="154">
        <f t="shared" si="25"/>
        <v>20690.345529698709</v>
      </c>
      <c r="I60" s="78">
        <f>'T3'!I60/'T2'!$B60*100</f>
        <v>112.52325799123497</v>
      </c>
      <c r="J60" s="78">
        <f>'T3'!J60/'T2'!$B60*100</f>
        <v>256.97481462679832</v>
      </c>
      <c r="K60" s="77">
        <f>'T3'!K60/'T2'!$B60*100</f>
        <v>74.129092223613924</v>
      </c>
      <c r="L60" s="359">
        <f t="shared" si="19"/>
        <v>443.62716484164719</v>
      </c>
      <c r="M60" s="155">
        <f t="shared" si="20"/>
        <v>21133.972694540356</v>
      </c>
      <c r="O60" s="92">
        <f t="shared" si="26"/>
        <v>1.3371790184651511E-2</v>
      </c>
      <c r="P60" s="58">
        <f t="shared" si="27"/>
        <v>-2.9662242140515716E-5</v>
      </c>
      <c r="Q60" s="58">
        <f t="shared" si="23"/>
        <v>6.0169959611742652E-2</v>
      </c>
      <c r="R60" s="58">
        <f t="shared" si="28"/>
        <v>-5.5329214829714091E-2</v>
      </c>
      <c r="S60" s="58">
        <f t="shared" si="29"/>
        <v>0.18913106523292966</v>
      </c>
      <c r="T60" s="58">
        <f t="shared" si="30"/>
        <v>-0.36740165706383465</v>
      </c>
      <c r="U60" s="161">
        <f t="shared" si="31"/>
        <v>-1.8715280562549452E-2</v>
      </c>
      <c r="V60" s="64">
        <f t="shared" si="22"/>
        <v>3.0775012992106276E-2</v>
      </c>
      <c r="W60" s="64">
        <f t="shared" si="24"/>
        <v>1.3336406051462912E-2</v>
      </c>
      <c r="X60" s="64">
        <f t="shared" si="21"/>
        <v>8.3218767546161532E-2</v>
      </c>
      <c r="Y60" s="64">
        <f t="shared" si="21"/>
        <v>2.8842307662031663E-2</v>
      </c>
      <c r="Z60" s="349">
        <f t="shared" si="21"/>
        <v>-1.7762210922015687E-2</v>
      </c>
    </row>
    <row r="61" spans="1:26" s="3" customFormat="1" x14ac:dyDescent="0.25">
      <c r="A61" s="27">
        <f>'T1'!A61</f>
        <v>1983</v>
      </c>
      <c r="B61" s="75">
        <f>'T3'!B61/'T2'!$B61*100</f>
        <v>9227.8223871623522</v>
      </c>
      <c r="C61" s="76">
        <f>'T3'!C61/'T2'!$B61*100</f>
        <v>3603.945692966628</v>
      </c>
      <c r="D61" s="76">
        <f>'T3'!D61/'T2'!$B61*100</f>
        <v>2985.8310380340663</v>
      </c>
      <c r="E61" s="76">
        <f>'T3'!E61/'T2'!$B61*100</f>
        <v>2485.9139396416449</v>
      </c>
      <c r="F61" s="76">
        <f>'T3'!F61/'T2'!$B61*100</f>
        <v>1125.783235767406</v>
      </c>
      <c r="G61" s="76">
        <f>'T3'!G61/'T2'!$B61*100</f>
        <v>1041.6623532167928</v>
      </c>
      <c r="H61" s="154">
        <f t="shared" si="25"/>
        <v>20470.958646788891</v>
      </c>
      <c r="I61" s="78">
        <f>'T3'!I61/'T2'!$B61*100</f>
        <v>86.806839525383722</v>
      </c>
      <c r="J61" s="78">
        <f>'T3'!J61/'T2'!$B61*100</f>
        <v>265.10539878282128</v>
      </c>
      <c r="K61" s="77">
        <f>'T3'!K61/'T2'!$B61*100</f>
        <v>74.11888319298609</v>
      </c>
      <c r="L61" s="359">
        <f t="shared" si="19"/>
        <v>426.03112150119114</v>
      </c>
      <c r="M61" s="155">
        <f t="shared" si="20"/>
        <v>20896.989768290081</v>
      </c>
      <c r="O61" s="92">
        <f t="shared" si="26"/>
        <v>-1.7963841804358949E-2</v>
      </c>
      <c r="P61" s="58">
        <f t="shared" si="27"/>
        <v>7.3626395161845437E-3</v>
      </c>
      <c r="Q61" s="58">
        <f t="shared" si="23"/>
        <v>7.7362803828172844E-2</v>
      </c>
      <c r="R61" s="58">
        <f t="shared" si="28"/>
        <v>-7.3014159466484152E-2</v>
      </c>
      <c r="S61" s="58">
        <f t="shared" si="29"/>
        <v>4.6904308019777075E-2</v>
      </c>
      <c r="T61" s="58">
        <f t="shared" si="30"/>
        <v>-0.1229071634474127</v>
      </c>
      <c r="U61" s="161">
        <f t="shared" si="31"/>
        <v>-1.0603345535960762E-2</v>
      </c>
      <c r="V61" s="64">
        <f t="shared" si="22"/>
        <v>-0.22854313788047653</v>
      </c>
      <c r="W61" s="64">
        <f t="shared" si="24"/>
        <v>3.1639614830857754E-2</v>
      </c>
      <c r="X61" s="64">
        <f t="shared" si="21"/>
        <v>-1.3771962291186934E-4</v>
      </c>
      <c r="Y61" s="64">
        <f t="shared" si="21"/>
        <v>-3.96640348810402E-2</v>
      </c>
      <c r="Z61" s="349">
        <f t="shared" si="21"/>
        <v>-1.1213363889293615E-2</v>
      </c>
    </row>
    <row r="62" spans="1:26" s="3" customFormat="1" x14ac:dyDescent="0.25">
      <c r="A62" s="27">
        <f>'T1'!A62</f>
        <v>1984</v>
      </c>
      <c r="B62" s="75">
        <f>'T3'!B62/'T2'!$B62*100</f>
        <v>9154.355859205476</v>
      </c>
      <c r="C62" s="76">
        <f>'T3'!C62/'T2'!$B62*100</f>
        <v>3822.9207997712942</v>
      </c>
      <c r="D62" s="76">
        <f>'T3'!D62/'T2'!$B62*100</f>
        <v>3314.3544373069153</v>
      </c>
      <c r="E62" s="76">
        <f>'T3'!E62/'T2'!$B62*100</f>
        <v>2763.8909473361919</v>
      </c>
      <c r="F62" s="76">
        <f>'T3'!F62/'T2'!$B62*100</f>
        <v>1401.4320499136809</v>
      </c>
      <c r="G62" s="76">
        <f>'T3'!G62/'T2'!$B62*100</f>
        <v>964.86415766834682</v>
      </c>
      <c r="H62" s="154">
        <f t="shared" si="25"/>
        <v>21421.818251201908</v>
      </c>
      <c r="I62" s="78">
        <f>'T3'!I62/'T2'!$B62*100</f>
        <v>78.139436293948833</v>
      </c>
      <c r="J62" s="78">
        <f>'T3'!J62/'T2'!$B62*100</f>
        <v>274.54093615390718</v>
      </c>
      <c r="K62" s="77">
        <f>'T3'!K62/'T2'!$B62*100</f>
        <v>73.628898708092578</v>
      </c>
      <c r="L62" s="359">
        <f t="shared" si="19"/>
        <v>426.30927115594864</v>
      </c>
      <c r="M62" s="155">
        <f t="shared" si="20"/>
        <v>21848.127522357856</v>
      </c>
      <c r="O62" s="92">
        <f t="shared" si="26"/>
        <v>-7.9614154753435695E-3</v>
      </c>
      <c r="P62" s="58">
        <f t="shared" si="27"/>
        <v>6.0759824220440573E-2</v>
      </c>
      <c r="Q62" s="58">
        <f t="shared" si="23"/>
        <v>0.11002745804704195</v>
      </c>
      <c r="R62" s="58">
        <f t="shared" si="28"/>
        <v>0.11182084917011181</v>
      </c>
      <c r="S62" s="58">
        <f t="shared" si="29"/>
        <v>0.24485070072870196</v>
      </c>
      <c r="T62" s="58">
        <f t="shared" si="30"/>
        <v>-7.3726573021750119E-2</v>
      </c>
      <c r="U62" s="161">
        <f t="shared" si="31"/>
        <v>4.6449197657002284E-2</v>
      </c>
      <c r="V62" s="64">
        <f t="shared" si="22"/>
        <v>-9.9847008355838152E-2</v>
      </c>
      <c r="W62" s="64">
        <f t="shared" si="24"/>
        <v>3.5591645490462565E-2</v>
      </c>
      <c r="X62" s="64">
        <f t="shared" si="21"/>
        <v>-6.61079152552424E-3</v>
      </c>
      <c r="Y62" s="64">
        <f t="shared" si="21"/>
        <v>6.5288576519328956E-4</v>
      </c>
      <c r="Z62" s="349">
        <f t="shared" si="21"/>
        <v>4.5515539061567134E-2</v>
      </c>
    </row>
    <row r="63" spans="1:26" s="3" customFormat="1" x14ac:dyDescent="0.25">
      <c r="A63" s="27">
        <f>'T1'!A63</f>
        <v>1985</v>
      </c>
      <c r="B63" s="75">
        <f>'T3'!B63/'T2'!$B63*100</f>
        <v>9349.1653827052905</v>
      </c>
      <c r="C63" s="76">
        <f>'T3'!C63/'T2'!$B63*100</f>
        <v>3937.8889923020333</v>
      </c>
      <c r="D63" s="76">
        <f>'T3'!D63/'T2'!$B63*100</f>
        <v>3577.7653165168877</v>
      </c>
      <c r="E63" s="76">
        <f>'T3'!E63/'T2'!$B63*100</f>
        <v>3132.8850851445404</v>
      </c>
      <c r="F63" s="76">
        <f>'T3'!F63/'T2'!$B63*100</f>
        <v>1579.307961455693</v>
      </c>
      <c r="G63" s="76">
        <f>'T3'!G63/'T2'!$B63*100</f>
        <v>1091.0229508066009</v>
      </c>
      <c r="H63" s="154">
        <f t="shared" si="25"/>
        <v>22668.035688931046</v>
      </c>
      <c r="I63" s="78">
        <f>'T3'!I63/'T2'!$B63*100</f>
        <v>105.19625087237436</v>
      </c>
      <c r="J63" s="78">
        <f>'T3'!J63/'T2'!$B63*100</f>
        <v>283.67060624373346</v>
      </c>
      <c r="K63" s="77">
        <f>'T3'!K63/'T2'!$B63*100</f>
        <v>70.84375947243872</v>
      </c>
      <c r="L63" s="359">
        <f t="shared" si="19"/>
        <v>459.71061658854654</v>
      </c>
      <c r="M63" s="155">
        <f t="shared" si="20"/>
        <v>23127.746305519591</v>
      </c>
      <c r="O63" s="92">
        <f t="shared" si="26"/>
        <v>2.1280527706809327E-2</v>
      </c>
      <c r="P63" s="58">
        <f t="shared" si="27"/>
        <v>3.0073391145748252E-2</v>
      </c>
      <c r="Q63" s="58">
        <f t="shared" si="23"/>
        <v>7.9475772489802754E-2</v>
      </c>
      <c r="R63" s="58">
        <f t="shared" si="28"/>
        <v>0.13350531726440984</v>
      </c>
      <c r="S63" s="58">
        <f t="shared" si="29"/>
        <v>0.12692439248336584</v>
      </c>
      <c r="T63" s="58">
        <f t="shared" si="30"/>
        <v>0.1307529066507398</v>
      </c>
      <c r="U63" s="161">
        <f t="shared" si="31"/>
        <v>5.8175147558224394E-2</v>
      </c>
      <c r="V63" s="64">
        <f t="shared" si="22"/>
        <v>0.34626324250205553</v>
      </c>
      <c r="W63" s="64">
        <f t="shared" si="24"/>
        <v>3.3254312517926987E-2</v>
      </c>
      <c r="X63" s="64">
        <f t="shared" si="21"/>
        <v>-3.7826713213459207E-2</v>
      </c>
      <c r="Y63" s="64">
        <f t="shared" si="21"/>
        <v>7.8350032928041324E-2</v>
      </c>
      <c r="Z63" s="349">
        <f t="shared" si="21"/>
        <v>5.856880786933627E-2</v>
      </c>
    </row>
    <row r="64" spans="1:26" s="3" customFormat="1" x14ac:dyDescent="0.25">
      <c r="A64" s="27">
        <f>'T1'!A64</f>
        <v>1986</v>
      </c>
      <c r="B64" s="75">
        <f>'T3'!B64/'T2'!$B64*100</f>
        <v>9721.9669624318321</v>
      </c>
      <c r="C64" s="76">
        <f>'T3'!C64/'T2'!$B64*100</f>
        <v>3945.2159631803956</v>
      </c>
      <c r="D64" s="76">
        <f>'T3'!D64/'T2'!$B64*100</f>
        <v>3552.4384496391453</v>
      </c>
      <c r="E64" s="76">
        <f>'T3'!E64/'T2'!$B64*100</f>
        <v>3041.6146139137827</v>
      </c>
      <c r="F64" s="76">
        <f>'T3'!F64/'T2'!$B64*100</f>
        <v>1705.9563968198506</v>
      </c>
      <c r="G64" s="76">
        <f>'T3'!G64/'T2'!$B64*100</f>
        <v>1072.6722436635059</v>
      </c>
      <c r="H64" s="154">
        <f t="shared" si="25"/>
        <v>23039.864629648509</v>
      </c>
      <c r="I64" s="78">
        <f>'T3'!I64/'T2'!$B64*100</f>
        <v>88.853214968111857</v>
      </c>
      <c r="J64" s="78">
        <f>'T3'!J64/'T2'!$B64*100</f>
        <v>302.28729738969378</v>
      </c>
      <c r="K64" s="77">
        <f>'T3'!K64/'T2'!$B64*100</f>
        <v>72.307476225822867</v>
      </c>
      <c r="L64" s="359">
        <f t="shared" si="19"/>
        <v>463.4479885836285</v>
      </c>
      <c r="M64" s="155">
        <f t="shared" si="20"/>
        <v>23503.312618232139</v>
      </c>
      <c r="O64" s="92">
        <f t="shared" si="26"/>
        <v>3.9875386140475699E-2</v>
      </c>
      <c r="P64" s="58">
        <f t="shared" si="27"/>
        <v>1.860634185647525E-3</v>
      </c>
      <c r="Q64" s="58">
        <f t="shared" si="23"/>
        <v>-7.0789626029466035E-3</v>
      </c>
      <c r="R64" s="58">
        <f t="shared" si="28"/>
        <v>-2.9133041509738833E-2</v>
      </c>
      <c r="S64" s="58">
        <f t="shared" si="29"/>
        <v>8.0192361752816188E-2</v>
      </c>
      <c r="T64" s="58">
        <f t="shared" si="30"/>
        <v>-1.6819726046576888E-2</v>
      </c>
      <c r="U64" s="161">
        <f t="shared" si="31"/>
        <v>1.6403227250036068E-2</v>
      </c>
      <c r="V64" s="64">
        <f t="shared" si="22"/>
        <v>-0.15535758897044838</v>
      </c>
      <c r="W64" s="64">
        <f t="shared" si="24"/>
        <v>6.5627847003522755E-2</v>
      </c>
      <c r="X64" s="64">
        <f t="shared" si="21"/>
        <v>2.0661195344292782E-2</v>
      </c>
      <c r="Y64" s="64">
        <f t="shared" si="21"/>
        <v>8.1298361626200855E-3</v>
      </c>
      <c r="Z64" s="349">
        <f t="shared" si="21"/>
        <v>1.6238776911130293E-2</v>
      </c>
    </row>
    <row r="65" spans="1:26" s="3" customFormat="1" x14ac:dyDescent="0.25">
      <c r="A65" s="27">
        <f>'T1'!A65</f>
        <v>1987</v>
      </c>
      <c r="B65" s="75">
        <f>'T3'!B65/'T2'!$B65*100</f>
        <v>10149.353862039015</v>
      </c>
      <c r="C65" s="76">
        <f>'T3'!C65/'T2'!$B65*100</f>
        <v>4065.9467762757595</v>
      </c>
      <c r="D65" s="76">
        <f>'T3'!D65/'T2'!$B65*100</f>
        <v>4105.8412751112837</v>
      </c>
      <c r="E65" s="76">
        <f>'T3'!E65/'T2'!$B65*100</f>
        <v>3631.5638676407184</v>
      </c>
      <c r="F65" s="76">
        <f>'T3'!F65/'T2'!$B65*100</f>
        <v>2086.208239860659</v>
      </c>
      <c r="G65" s="76">
        <f>'T3'!G65/'T2'!$B65*100</f>
        <v>1062.7216602542485</v>
      </c>
      <c r="H65" s="154">
        <f t="shared" si="25"/>
        <v>25101.63568118168</v>
      </c>
      <c r="I65" s="78">
        <f>'T3'!I65/'T2'!$B65*100</f>
        <v>104.28150974935424</v>
      </c>
      <c r="J65" s="78">
        <f>'T3'!J65/'T2'!$B65*100</f>
        <v>323.82284043927262</v>
      </c>
      <c r="K65" s="77">
        <f>'T3'!K65/'T2'!$B65*100</f>
        <v>188.80368729283293</v>
      </c>
      <c r="L65" s="359">
        <f t="shared" si="19"/>
        <v>616.90803748145981</v>
      </c>
      <c r="M65" s="155">
        <f t="shared" si="20"/>
        <v>25718.543718663139</v>
      </c>
      <c r="O65" s="92">
        <f t="shared" si="26"/>
        <v>4.3960949595767573E-2</v>
      </c>
      <c r="P65" s="58">
        <f t="shared" si="27"/>
        <v>3.0601826166706925E-2</v>
      </c>
      <c r="Q65" s="58">
        <f t="shared" si="23"/>
        <v>0.15578111579339327</v>
      </c>
      <c r="R65" s="58">
        <f t="shared" si="28"/>
        <v>0.19395923830331063</v>
      </c>
      <c r="S65" s="58">
        <f t="shared" si="29"/>
        <v>0.22289657798385276</v>
      </c>
      <c r="T65" s="58">
        <f t="shared" si="30"/>
        <v>-9.2764434504924997E-3</v>
      </c>
      <c r="U65" s="161">
        <f t="shared" si="31"/>
        <v>8.9487116555364343E-2</v>
      </c>
      <c r="V65" s="64">
        <f t="shared" si="22"/>
        <v>0.17363800270794227</v>
      </c>
      <c r="W65" s="64">
        <f t="shared" si="24"/>
        <v>7.1241971579825591E-2</v>
      </c>
      <c r="X65" s="64">
        <f t="shared" si="21"/>
        <v>1.6111226272533941</v>
      </c>
      <c r="Y65" s="64">
        <f t="shared" si="21"/>
        <v>0.33112679886006169</v>
      </c>
      <c r="Z65" s="349">
        <f t="shared" si="21"/>
        <v>9.4251867233071884E-2</v>
      </c>
    </row>
    <row r="66" spans="1:26" s="3" customFormat="1" x14ac:dyDescent="0.25">
      <c r="A66" s="27">
        <f>'T1'!A66</f>
        <v>1988</v>
      </c>
      <c r="B66" s="75">
        <f>'T3'!B66/'T2'!$B66*100</f>
        <v>10636.282781761991</v>
      </c>
      <c r="C66" s="76">
        <f>'T3'!C66/'T2'!$B66*100</f>
        <v>4295.0169351540644</v>
      </c>
      <c r="D66" s="76">
        <f>'T3'!D66/'T2'!$B66*100</f>
        <v>3797.6401006721703</v>
      </c>
      <c r="E66" s="76">
        <f>'T3'!E66/'T2'!$B66*100</f>
        <v>3768.178371572867</v>
      </c>
      <c r="F66" s="76">
        <f>'T3'!F66/'T2'!$B66*100</f>
        <v>1978.2849095260558</v>
      </c>
      <c r="G66" s="76">
        <f>'T3'!G66/'T2'!$B66*100</f>
        <v>918.74976422421071</v>
      </c>
      <c r="H66" s="154">
        <f t="shared" si="25"/>
        <v>25394.152862911364</v>
      </c>
      <c r="I66" s="78">
        <f>'T3'!I66/'T2'!$B66*100</f>
        <v>97.814477350283013</v>
      </c>
      <c r="J66" s="78">
        <f>'T3'!J66/'T2'!$B66*100</f>
        <v>351.20936757220488</v>
      </c>
      <c r="K66" s="77">
        <f>'T3'!K66/'T2'!$B66*100</f>
        <v>250.36720271375054</v>
      </c>
      <c r="L66" s="359">
        <f t="shared" si="19"/>
        <v>699.39104763623845</v>
      </c>
      <c r="M66" s="155">
        <f t="shared" si="20"/>
        <v>26093.543910547603</v>
      </c>
      <c r="O66" s="92">
        <f t="shared" si="26"/>
        <v>4.7976346705597139E-2</v>
      </c>
      <c r="P66" s="58">
        <f t="shared" si="27"/>
        <v>5.6338700795322216E-2</v>
      </c>
      <c r="Q66" s="58">
        <f t="shared" si="23"/>
        <v>-7.5064074275681736E-2</v>
      </c>
      <c r="R66" s="58">
        <f t="shared" si="28"/>
        <v>3.7618642797242474E-2</v>
      </c>
      <c r="S66" s="58">
        <f t="shared" si="29"/>
        <v>-5.1731810982498794E-2</v>
      </c>
      <c r="T66" s="58">
        <f t="shared" si="30"/>
        <v>-0.13547469804614087</v>
      </c>
      <c r="U66" s="161">
        <f t="shared" si="31"/>
        <v>1.1653311578774028E-2</v>
      </c>
      <c r="V66" s="64">
        <f t="shared" si="22"/>
        <v>-6.201513973680528E-2</v>
      </c>
      <c r="W66" s="64">
        <f t="shared" si="24"/>
        <v>8.4572561638276866E-2</v>
      </c>
      <c r="X66" s="64">
        <f t="shared" si="21"/>
        <v>0.32607157362045114</v>
      </c>
      <c r="Y66" s="64">
        <f t="shared" si="21"/>
        <v>0.13370389935510851</v>
      </c>
      <c r="Z66" s="349">
        <f t="shared" si="21"/>
        <v>1.4580926353630952E-2</v>
      </c>
    </row>
    <row r="67" spans="1:26" s="3" customFormat="1" x14ac:dyDescent="0.25">
      <c r="A67" s="27">
        <f>'T1'!A67</f>
        <v>1989</v>
      </c>
      <c r="B67" s="75">
        <f>'T3'!B67/'T2'!$B67*100</f>
        <v>11377.556046722641</v>
      </c>
      <c r="C67" s="76">
        <f>'T3'!C67/'T2'!$B67*100</f>
        <v>4363.5533175964365</v>
      </c>
      <c r="D67" s="76">
        <f>'T3'!D67/'T2'!$B67*100</f>
        <v>4339.3382231001806</v>
      </c>
      <c r="E67" s="76">
        <f>'T3'!E67/'T2'!$B67*100</f>
        <v>3650.6986239496241</v>
      </c>
      <c r="F67" s="76">
        <f>'T3'!F67/'T2'!$B67*100</f>
        <v>2050.4558446711198</v>
      </c>
      <c r="G67" s="76">
        <f>'T3'!G67/'T2'!$B67*100</f>
        <v>947.88868670890679</v>
      </c>
      <c r="H67" s="154">
        <f t="shared" si="25"/>
        <v>26729.490742748909</v>
      </c>
      <c r="I67" s="78">
        <f>'T3'!I67/'T2'!$B67*100</f>
        <v>97.05010448429276</v>
      </c>
      <c r="J67" s="78">
        <f>'T3'!J67/'T2'!$B67*100</f>
        <v>368.79916028263852</v>
      </c>
      <c r="K67" s="77">
        <f>'T3'!K67/'T2'!$B67*100</f>
        <v>211.59607447816185</v>
      </c>
      <c r="L67" s="359">
        <f t="shared" si="19"/>
        <v>677.44533924509312</v>
      </c>
      <c r="M67" s="155">
        <f t="shared" si="20"/>
        <v>27406.936081994001</v>
      </c>
      <c r="O67" s="92">
        <f t="shared" si="26"/>
        <v>6.9692888029613931E-2</v>
      </c>
      <c r="P67" s="58">
        <f t="shared" si="27"/>
        <v>1.5957185612334168E-2</v>
      </c>
      <c r="Q67" s="58">
        <f t="shared" si="23"/>
        <v>0.14264072109732862</v>
      </c>
      <c r="R67" s="58">
        <f t="shared" si="28"/>
        <v>-3.1176801106208241E-2</v>
      </c>
      <c r="S67" s="58">
        <f t="shared" si="29"/>
        <v>3.6481567845732643E-2</v>
      </c>
      <c r="T67" s="58">
        <f t="shared" si="30"/>
        <v>3.1715842136080363E-2</v>
      </c>
      <c r="U67" s="161">
        <f t="shared" si="31"/>
        <v>5.2584462535382848E-2</v>
      </c>
      <c r="V67" s="64">
        <f t="shared" si="22"/>
        <v>-7.8145166921759213E-3</v>
      </c>
      <c r="W67" s="64">
        <f t="shared" si="24"/>
        <v>5.0083495300897285E-2</v>
      </c>
      <c r="X67" s="64">
        <f t="shared" si="21"/>
        <v>-0.15485705721574261</v>
      </c>
      <c r="Y67" s="64">
        <f t="shared" si="21"/>
        <v>-3.1378308980814396E-2</v>
      </c>
      <c r="Z67" s="349">
        <f t="shared" si="21"/>
        <v>5.033398973895209E-2</v>
      </c>
    </row>
    <row r="68" spans="1:26" s="3" customFormat="1" x14ac:dyDescent="0.25">
      <c r="A68" s="27">
        <f>'T1'!A68</f>
        <v>1990</v>
      </c>
      <c r="B68" s="75">
        <f>'T3'!B68/'T2'!$B68*100</f>
        <v>12099.361040804495</v>
      </c>
      <c r="C68" s="76">
        <f>'T3'!C68/'T2'!$B68*100</f>
        <v>4401.9940411082107</v>
      </c>
      <c r="D68" s="76">
        <f>'T3'!D68/'T2'!$B68*100</f>
        <v>4342.5167183357844</v>
      </c>
      <c r="E68" s="76">
        <f>'T3'!E68/'T2'!$B68*100</f>
        <v>3101.245930972882</v>
      </c>
      <c r="F68" s="76">
        <f>'T3'!F68/'T2'!$B68*100</f>
        <v>1949.8932691065957</v>
      </c>
      <c r="G68" s="76">
        <f>'T3'!G68/'T2'!$B68*100</f>
        <v>1092.3215895199439</v>
      </c>
      <c r="H68" s="154">
        <f t="shared" si="25"/>
        <v>26987.332589847909</v>
      </c>
      <c r="I68" s="78">
        <f>'T3'!I68/'T2'!$B68*100</f>
        <v>94.115642634834074</v>
      </c>
      <c r="J68" s="78">
        <f>'T3'!J68/'T2'!$B68*100</f>
        <v>385.59588609079287</v>
      </c>
      <c r="K68" s="77">
        <f>'T3'!K68/'T2'!$B68*100</f>
        <v>236.66946595530348</v>
      </c>
      <c r="L68" s="359">
        <f t="shared" si="19"/>
        <v>716.38099468093048</v>
      </c>
      <c r="M68" s="155">
        <f t="shared" si="20"/>
        <v>27703.713584528839</v>
      </c>
      <c r="O68" s="92">
        <f t="shared" si="26"/>
        <v>6.3441128403825653E-2</v>
      </c>
      <c r="P68" s="58">
        <f t="shared" si="27"/>
        <v>8.8095001284294039E-3</v>
      </c>
      <c r="Q68" s="58">
        <f t="shared" si="23"/>
        <v>7.3248386555424538E-4</v>
      </c>
      <c r="R68" s="58">
        <f t="shared" si="28"/>
        <v>-0.15050617691972046</v>
      </c>
      <c r="S68" s="58">
        <f t="shared" si="29"/>
        <v>-4.9044009324011428E-2</v>
      </c>
      <c r="T68" s="58">
        <f t="shared" si="30"/>
        <v>0.15237327424226543</v>
      </c>
      <c r="U68" s="161">
        <f t="shared" si="31"/>
        <v>9.6463434182316732E-3</v>
      </c>
      <c r="V68" s="64">
        <f t="shared" si="22"/>
        <v>-3.0236565586939879E-2</v>
      </c>
      <c r="W68" s="64">
        <f t="shared" si="24"/>
        <v>4.5544371075253443E-2</v>
      </c>
      <c r="X68" s="64">
        <f t="shared" si="21"/>
        <v>0.11849648694559956</v>
      </c>
      <c r="Y68" s="64">
        <f t="shared" si="21"/>
        <v>5.7474239145589356E-2</v>
      </c>
      <c r="Z68" s="349">
        <f t="shared" si="21"/>
        <v>1.0828554554473513E-2</v>
      </c>
    </row>
    <row r="69" spans="1:26" s="3" customFormat="1" x14ac:dyDescent="0.25">
      <c r="A69" s="27">
        <f>'T1'!A69</f>
        <v>1991</v>
      </c>
      <c r="B69" s="75">
        <f>'T3'!B69/'T2'!$B69*100</f>
        <v>12891.715422571526</v>
      </c>
      <c r="C69" s="76">
        <f>'T3'!C69/'T2'!$B69*100</f>
        <v>4098.3424655328372</v>
      </c>
      <c r="D69" s="76">
        <f>'T3'!D69/'T2'!$B69*100</f>
        <v>4641.5713199035827</v>
      </c>
      <c r="E69" s="76">
        <f>'T3'!E69/'T2'!$B69*100</f>
        <v>3114.8956947044367</v>
      </c>
      <c r="F69" s="76">
        <f>'T3'!F69/'T2'!$B69*100</f>
        <v>1780.8997464064003</v>
      </c>
      <c r="G69" s="76">
        <f>'T3'!G69/'T2'!$B69*100</f>
        <v>969.27114480264663</v>
      </c>
      <c r="H69" s="154">
        <f t="shared" si="25"/>
        <v>27496.695793921426</v>
      </c>
      <c r="I69" s="78">
        <f>'T3'!I69/'T2'!$B69*100</f>
        <v>86.471031026178778</v>
      </c>
      <c r="J69" s="78">
        <f>'T3'!J69/'T2'!$B69*100</f>
        <v>373.37627266912278</v>
      </c>
      <c r="K69" s="77">
        <f>'T3'!K69/'T2'!$B69*100</f>
        <v>217.86123761000022</v>
      </c>
      <c r="L69" s="359">
        <f t="shared" si="19"/>
        <v>677.70854130530176</v>
      </c>
      <c r="M69" s="155">
        <f t="shared" si="20"/>
        <v>28174.404335226729</v>
      </c>
      <c r="O69" s="92">
        <f t="shared" si="26"/>
        <v>6.5487291361490563E-2</v>
      </c>
      <c r="P69" s="58">
        <f t="shared" si="27"/>
        <v>-6.8980460386749765E-2</v>
      </c>
      <c r="Q69" s="58">
        <f t="shared" si="23"/>
        <v>6.8866655205971794E-2</v>
      </c>
      <c r="R69" s="58">
        <f t="shared" si="28"/>
        <v>4.4013806177805037E-3</v>
      </c>
      <c r="S69" s="58">
        <f t="shared" si="29"/>
        <v>-8.6668088647552044E-2</v>
      </c>
      <c r="T69" s="58">
        <f t="shared" si="30"/>
        <v>-0.1126503823579792</v>
      </c>
      <c r="U69" s="161">
        <f t="shared" si="31"/>
        <v>1.8874158917992823E-2</v>
      </c>
      <c r="V69" s="64">
        <f t="shared" si="22"/>
        <v>-8.122572820669316E-2</v>
      </c>
      <c r="W69" s="64">
        <f t="shared" si="24"/>
        <v>-3.1690206930249376E-2</v>
      </c>
      <c r="X69" s="64">
        <f t="shared" si="21"/>
        <v>-7.9470447399646038E-2</v>
      </c>
      <c r="Y69" s="64">
        <f t="shared" si="21"/>
        <v>-5.3983081157608193E-2</v>
      </c>
      <c r="Z69" s="349">
        <f t="shared" si="21"/>
        <v>1.6990168096480351E-2</v>
      </c>
    </row>
    <row r="70" spans="1:26" s="3" customFormat="1" x14ac:dyDescent="0.25">
      <c r="A70" s="27">
        <f>'T1'!A70</f>
        <v>1992</v>
      </c>
      <c r="B70" s="75">
        <f>'T3'!B70/'T2'!$B70*100</f>
        <v>13365.947514306945</v>
      </c>
      <c r="C70" s="76">
        <f>'T3'!C70/'T2'!$B70*100</f>
        <v>3811.8084818301882</v>
      </c>
      <c r="D70" s="76">
        <f>'T3'!D70/'T2'!$B70*100</f>
        <v>5174.2464974868471</v>
      </c>
      <c r="E70" s="76">
        <f>'T3'!E70/'T2'!$B70*100</f>
        <v>3318.7352488808779</v>
      </c>
      <c r="F70" s="76">
        <f>'T3'!F70/'T2'!$B70*100</f>
        <v>1639.2223090183236</v>
      </c>
      <c r="G70" s="76">
        <f>'T3'!G70/'T2'!$B70*100</f>
        <v>1022.5097837126264</v>
      </c>
      <c r="H70" s="154">
        <f t="shared" si="25"/>
        <v>28332.46983523581</v>
      </c>
      <c r="I70" s="78">
        <f>'T3'!I70/'T2'!$B70*100</f>
        <v>82.548528074541835</v>
      </c>
      <c r="J70" s="78">
        <f>'T3'!J70/'T2'!$B70*100</f>
        <v>401.47540494861369</v>
      </c>
      <c r="K70" s="77">
        <f>'T3'!K70/'T2'!$B70*100</f>
        <v>213.16273670369728</v>
      </c>
      <c r="L70" s="359">
        <f t="shared" si="19"/>
        <v>697.18666972685276</v>
      </c>
      <c r="M70" s="155">
        <f t="shared" si="20"/>
        <v>29029.656504962662</v>
      </c>
      <c r="O70" s="92">
        <f t="shared" si="26"/>
        <v>3.6785802058980188E-2</v>
      </c>
      <c r="P70" s="58">
        <f t="shared" si="27"/>
        <v>-6.9914602333115639E-2</v>
      </c>
      <c r="Q70" s="58">
        <f t="shared" si="23"/>
        <v>0.11476182113136835</v>
      </c>
      <c r="R70" s="58">
        <f t="shared" si="28"/>
        <v>6.544025038237522E-2</v>
      </c>
      <c r="S70" s="58">
        <f t="shared" si="29"/>
        <v>-7.9553853423788401E-2</v>
      </c>
      <c r="T70" s="58">
        <f t="shared" si="30"/>
        <v>5.4926466340664337E-2</v>
      </c>
      <c r="U70" s="161">
        <f t="shared" si="31"/>
        <v>3.0395435421704198E-2</v>
      </c>
      <c r="V70" s="64">
        <f t="shared" si="22"/>
        <v>-4.5362046746608375E-2</v>
      </c>
      <c r="W70" s="64">
        <f t="shared" si="24"/>
        <v>7.5256877140641665E-2</v>
      </c>
      <c r="X70" s="64">
        <f t="shared" si="21"/>
        <v>-2.1566484051255941E-2</v>
      </c>
      <c r="Y70" s="64">
        <f t="shared" si="21"/>
        <v>2.8741158233058561E-2</v>
      </c>
      <c r="Z70" s="349">
        <f t="shared" si="21"/>
        <v>3.0355643354865958E-2</v>
      </c>
    </row>
    <row r="71" spans="1:26" s="3" customFormat="1" x14ac:dyDescent="0.25">
      <c r="A71" s="27">
        <f>'T1'!A71</f>
        <v>1993</v>
      </c>
      <c r="B71" s="75">
        <f>'T3'!B71/'T2'!$B71*100</f>
        <v>13070.58950311684</v>
      </c>
      <c r="C71" s="76">
        <f>'T3'!C71/'T2'!$B71*100</f>
        <v>3884.8843609802225</v>
      </c>
      <c r="D71" s="76">
        <f>'T3'!D71/'T2'!$B71*100</f>
        <v>5395.3203723230517</v>
      </c>
      <c r="E71" s="76">
        <f>'T3'!E71/'T2'!$B71*100</f>
        <v>3447.9338466071226</v>
      </c>
      <c r="F71" s="76">
        <f>'T3'!F71/'T2'!$B71*100</f>
        <v>1598.8729630639</v>
      </c>
      <c r="G71" s="76">
        <f>'T3'!G71/'T2'!$B71*100</f>
        <v>979.19265029818484</v>
      </c>
      <c r="H71" s="154">
        <f t="shared" si="25"/>
        <v>28376.793696389319</v>
      </c>
      <c r="I71" s="78">
        <f>'T3'!I71/'T2'!$B71*100</f>
        <v>96.565071084825888</v>
      </c>
      <c r="J71" s="78">
        <f>'T3'!J71/'T2'!$B71*100</f>
        <v>416.5791711498332</v>
      </c>
      <c r="K71" s="77">
        <f>'T3'!K71/'T2'!$B71*100</f>
        <v>218.45201385450719</v>
      </c>
      <c r="L71" s="359">
        <f t="shared" ref="L71:L94" si="32">SUM(I71:K71)</f>
        <v>731.59625608916622</v>
      </c>
      <c r="M71" s="155">
        <f t="shared" ref="M71:M94" si="33">H71+L71</f>
        <v>29108.389952478487</v>
      </c>
      <c r="O71" s="92">
        <f t="shared" si="26"/>
        <v>-2.2097798219987919E-2</v>
      </c>
      <c r="P71" s="58">
        <f t="shared" si="27"/>
        <v>1.9170920967925387E-2</v>
      </c>
      <c r="Q71" s="58">
        <f t="shared" si="23"/>
        <v>4.2725810404197206E-2</v>
      </c>
      <c r="R71" s="58">
        <f t="shared" si="28"/>
        <v>3.8930070655624593E-2</v>
      </c>
      <c r="S71" s="58">
        <f t="shared" si="29"/>
        <v>-2.4614932173896209E-2</v>
      </c>
      <c r="T71" s="58">
        <f t="shared" si="30"/>
        <v>-4.2363539307332165E-2</v>
      </c>
      <c r="U71" s="161">
        <f t="shared" si="31"/>
        <v>1.5644192479959962E-3</v>
      </c>
      <c r="V71" s="64">
        <f t="shared" si="22"/>
        <v>0.16979761283722739</v>
      </c>
      <c r="W71" s="64">
        <f t="shared" si="24"/>
        <v>3.7620651265431126E-2</v>
      </c>
      <c r="X71" s="64">
        <f t="shared" si="21"/>
        <v>2.4813329161569975E-2</v>
      </c>
      <c r="Y71" s="64">
        <f t="shared" si="21"/>
        <v>4.9354911469828622E-2</v>
      </c>
      <c r="Z71" s="349">
        <f t="shared" si="21"/>
        <v>2.7121728947210322E-3</v>
      </c>
    </row>
    <row r="72" spans="1:26" s="3" customFormat="1" x14ac:dyDescent="0.25">
      <c r="A72" s="27">
        <f>'T1'!A72</f>
        <v>1994</v>
      </c>
      <c r="B72" s="75">
        <f>'T3'!B72/'T2'!$B72*100</f>
        <v>12650.893815825337</v>
      </c>
      <c r="C72" s="76">
        <f>'T3'!C72/'T2'!$B72*100</f>
        <v>3978.8893751175392</v>
      </c>
      <c r="D72" s="76">
        <f>'T3'!D72/'T2'!$B72*100</f>
        <v>5425.4508039834991</v>
      </c>
      <c r="E72" s="76">
        <f>'T3'!E72/'T2'!$B72*100</f>
        <v>4031.5032034991227</v>
      </c>
      <c r="F72" s="76">
        <f>'T3'!F72/'T2'!$B72*100</f>
        <v>1615.7808442795833</v>
      </c>
      <c r="G72" s="76">
        <f>'T3'!G72/'T2'!$B72*100</f>
        <v>936.79266895179114</v>
      </c>
      <c r="H72" s="154">
        <f t="shared" si="25"/>
        <v>28639.310711656872</v>
      </c>
      <c r="I72" s="78">
        <f>'T3'!I72/'T2'!$B72*100</f>
        <v>95.734384921452616</v>
      </c>
      <c r="J72" s="78">
        <f>'T3'!J72/'T2'!$B72*100</f>
        <v>420.44893108437395</v>
      </c>
      <c r="K72" s="77">
        <f>'T3'!K72/'T2'!$B72*100</f>
        <v>226.87913191181076</v>
      </c>
      <c r="L72" s="359">
        <f t="shared" si="32"/>
        <v>743.06244791763731</v>
      </c>
      <c r="M72" s="155">
        <f t="shared" si="33"/>
        <v>29382.373159574508</v>
      </c>
      <c r="O72" s="92">
        <f t="shared" si="26"/>
        <v>-3.2109927956303852E-2</v>
      </c>
      <c r="P72" s="58">
        <f t="shared" si="27"/>
        <v>2.419763509089301E-2</v>
      </c>
      <c r="Q72" s="58">
        <f t="shared" si="23"/>
        <v>5.5845491242763057E-3</v>
      </c>
      <c r="R72" s="58">
        <f t="shared" si="28"/>
        <v>0.16925190066110196</v>
      </c>
      <c r="S72" s="58">
        <f t="shared" si="29"/>
        <v>1.0574874681277269E-2</v>
      </c>
      <c r="T72" s="58">
        <f t="shared" si="30"/>
        <v>-4.3300959554263385E-2</v>
      </c>
      <c r="U72" s="161">
        <f t="shared" si="31"/>
        <v>9.251116178814689E-3</v>
      </c>
      <c r="V72" s="64">
        <f t="shared" si="22"/>
        <v>-8.6023461075648289E-3</v>
      </c>
      <c r="W72" s="64">
        <f t="shared" si="24"/>
        <v>9.2893745115953941E-3</v>
      </c>
      <c r="X72" s="64">
        <f t="shared" si="21"/>
        <v>3.8576518058177189E-2</v>
      </c>
      <c r="Y72" s="64">
        <f t="shared" si="21"/>
        <v>1.5672841041813212E-2</v>
      </c>
      <c r="Z72" s="349">
        <f t="shared" si="21"/>
        <v>9.4125167191767556E-3</v>
      </c>
    </row>
    <row r="73" spans="1:26" s="3" customFormat="1" x14ac:dyDescent="0.25">
      <c r="A73" s="27">
        <f>'T1'!A73</f>
        <v>1995</v>
      </c>
      <c r="B73" s="75">
        <f>'T3'!B73/'T2'!$B73*100</f>
        <v>11925.521287036081</v>
      </c>
      <c r="C73" s="76">
        <f>'T3'!C73/'T2'!$B73*100</f>
        <v>4077.463615080464</v>
      </c>
      <c r="D73" s="76">
        <f>'T3'!D73/'T2'!$B73*100</f>
        <v>5371.5954278042727</v>
      </c>
      <c r="E73" s="76">
        <f>'T3'!E73/'T2'!$B73*100</f>
        <v>3462.8334421048953</v>
      </c>
      <c r="F73" s="76">
        <f>'T3'!F73/'T2'!$B73*100</f>
        <v>1663.8702799545363</v>
      </c>
      <c r="G73" s="76">
        <f>'T3'!G73/'T2'!$B73*100</f>
        <v>835.62361164922117</v>
      </c>
      <c r="H73" s="154">
        <f t="shared" si="25"/>
        <v>27336.90766362947</v>
      </c>
      <c r="I73" s="78">
        <f>'T3'!I73/'T2'!$B73*100</f>
        <v>104.73379926932328</v>
      </c>
      <c r="J73" s="78">
        <f>'T3'!J73/'T2'!$B73*100</f>
        <v>440.06787529601638</v>
      </c>
      <c r="K73" s="77">
        <f>'T3'!K73/'T2'!$B73*100</f>
        <v>240.73583574724168</v>
      </c>
      <c r="L73" s="359">
        <f t="shared" si="32"/>
        <v>785.53751031258139</v>
      </c>
      <c r="M73" s="155">
        <f t="shared" si="33"/>
        <v>28122.445173942051</v>
      </c>
      <c r="O73" s="92">
        <f t="shared" si="26"/>
        <v>-5.7337650552553687E-2</v>
      </c>
      <c r="P73" s="58">
        <f t="shared" si="27"/>
        <v>2.4774310283510514E-2</v>
      </c>
      <c r="Q73" s="58">
        <f t="shared" si="23"/>
        <v>-9.9264334199997695E-3</v>
      </c>
      <c r="R73" s="58">
        <f t="shared" si="28"/>
        <v>-0.14105650738430597</v>
      </c>
      <c r="S73" s="58">
        <f t="shared" si="29"/>
        <v>2.9762350411075778E-2</v>
      </c>
      <c r="T73" s="58">
        <f t="shared" si="30"/>
        <v>-0.10799514199419535</v>
      </c>
      <c r="U73" s="161">
        <f t="shared" si="31"/>
        <v>-4.5476061248125421E-2</v>
      </c>
      <c r="V73" s="64">
        <f t="shared" si="22"/>
        <v>9.4003991933038877E-2</v>
      </c>
      <c r="W73" s="64">
        <f t="shared" si="24"/>
        <v>4.6661895800385267E-2</v>
      </c>
      <c r="X73" s="64">
        <f t="shared" si="21"/>
        <v>6.1075268221746803E-2</v>
      </c>
      <c r="Y73" s="64">
        <f t="shared" si="21"/>
        <v>5.7162170573922033E-2</v>
      </c>
      <c r="Z73" s="349">
        <f t="shared" si="21"/>
        <v>-4.2880402436856868E-2</v>
      </c>
    </row>
    <row r="74" spans="1:26" s="3" customFormat="1" x14ac:dyDescent="0.25">
      <c r="A74" s="27">
        <f>'T1'!A74</f>
        <v>1996</v>
      </c>
      <c r="B74" s="75">
        <f>'T3'!B74/'T2'!$B74*100</f>
        <v>11030.329486395362</v>
      </c>
      <c r="C74" s="76">
        <f>'T3'!C74/'T2'!$B74*100</f>
        <v>4143.8083537484918</v>
      </c>
      <c r="D74" s="76">
        <f>'T3'!D74/'T2'!$B74*100</f>
        <v>5687.3534935105654</v>
      </c>
      <c r="E74" s="76">
        <f>'T3'!E74/'T2'!$B74*100</f>
        <v>3944.7450578911657</v>
      </c>
      <c r="F74" s="76">
        <f>'T3'!F74/'T2'!$B74*100</f>
        <v>1404.8433643013684</v>
      </c>
      <c r="G74" s="76">
        <f>'T3'!G74/'T2'!$B74*100</f>
        <v>996.70493036401012</v>
      </c>
      <c r="H74" s="154">
        <f t="shared" si="25"/>
        <v>27207.784686210962</v>
      </c>
      <c r="I74" s="78">
        <f>'T3'!I74/'T2'!$B74*100</f>
        <v>116.17830362339916</v>
      </c>
      <c r="J74" s="78">
        <f>'T3'!J74/'T2'!$B74*100</f>
        <v>471.42536857915678</v>
      </c>
      <c r="K74" s="77">
        <f>'T3'!K74/'T2'!$B74*100</f>
        <v>245.64338697418773</v>
      </c>
      <c r="L74" s="359">
        <f t="shared" si="32"/>
        <v>833.24705917674362</v>
      </c>
      <c r="M74" s="155">
        <f t="shared" si="33"/>
        <v>28041.031745387707</v>
      </c>
      <c r="O74" s="92">
        <f t="shared" si="26"/>
        <v>-7.5065213427094268E-2</v>
      </c>
      <c r="P74" s="58">
        <f t="shared" si="27"/>
        <v>1.6271080488039713E-2</v>
      </c>
      <c r="Q74" s="58">
        <f t="shared" si="23"/>
        <v>5.8782920260873839E-2</v>
      </c>
      <c r="R74" s="58">
        <f t="shared" si="28"/>
        <v>0.13916684814425806</v>
      </c>
      <c r="S74" s="58">
        <f t="shared" si="29"/>
        <v>-0.15567734983537629</v>
      </c>
      <c r="T74" s="58">
        <f t="shared" si="30"/>
        <v>0.19276779218441686</v>
      </c>
      <c r="U74" s="161">
        <f t="shared" si="31"/>
        <v>-4.7233936993649195E-3</v>
      </c>
      <c r="V74" s="64">
        <f t="shared" si="22"/>
        <v>0.10927231165028495</v>
      </c>
      <c r="W74" s="64">
        <f t="shared" si="24"/>
        <v>7.125603808741432E-2</v>
      </c>
      <c r="X74" s="64">
        <f t="shared" si="21"/>
        <v>2.0385628137635114E-2</v>
      </c>
      <c r="Y74" s="64">
        <f t="shared" si="21"/>
        <v>6.0734908566209223E-2</v>
      </c>
      <c r="Z74" s="349">
        <f t="shared" si="21"/>
        <v>-2.8949626553020913E-3</v>
      </c>
    </row>
    <row r="75" spans="1:26" s="3" customFormat="1" x14ac:dyDescent="0.25">
      <c r="A75" s="27">
        <f>'T1'!A75</f>
        <v>1997</v>
      </c>
      <c r="B75" s="75">
        <f>'T3'!B75/'T2'!$B75*100</f>
        <v>11025.830403234319</v>
      </c>
      <c r="C75" s="76">
        <f>'T3'!C75/'T2'!$B75*100</f>
        <v>4309.8098541508589</v>
      </c>
      <c r="D75" s="76">
        <f>'T3'!D75/'T2'!$B75*100</f>
        <v>6192.8871129534118</v>
      </c>
      <c r="E75" s="76">
        <f>'T3'!E75/'T2'!$B75*100</f>
        <v>4423.5540571481188</v>
      </c>
      <c r="F75" s="76">
        <f>'T3'!F75/'T2'!$B75*100</f>
        <v>1292.5278523956677</v>
      </c>
      <c r="G75" s="76">
        <f>'T3'!G75/'T2'!$B75*100</f>
        <v>903.01945835791207</v>
      </c>
      <c r="H75" s="154">
        <f t="shared" si="25"/>
        <v>28147.628738240284</v>
      </c>
      <c r="I75" s="78">
        <f>'T3'!I75/'T2'!$B75*100</f>
        <v>131.99198358114722</v>
      </c>
      <c r="J75" s="78">
        <f>'T3'!J75/'T2'!$B75*100</f>
        <v>498.93548387226787</v>
      </c>
      <c r="K75" s="77">
        <f>'T3'!K75/'T2'!$B75*100</f>
        <v>265.30952579770621</v>
      </c>
      <c r="L75" s="359">
        <f t="shared" si="32"/>
        <v>896.23699325112136</v>
      </c>
      <c r="M75" s="155">
        <f t="shared" si="33"/>
        <v>29043.865731491405</v>
      </c>
      <c r="O75" s="92">
        <f t="shared" si="26"/>
        <v>-4.0788293464777414E-4</v>
      </c>
      <c r="P75" s="58">
        <f t="shared" si="27"/>
        <v>4.0060129772218289E-2</v>
      </c>
      <c r="Q75" s="58">
        <f t="shared" si="23"/>
        <v>8.8887321672492359E-2</v>
      </c>
      <c r="R75" s="58">
        <f t="shared" si="28"/>
        <v>0.121378946479477</v>
      </c>
      <c r="S75" s="58">
        <f t="shared" si="29"/>
        <v>-7.9948779173367512E-2</v>
      </c>
      <c r="T75" s="58">
        <f t="shared" si="30"/>
        <v>-9.3995192711530784E-2</v>
      </c>
      <c r="U75" s="161">
        <f t="shared" si="31"/>
        <v>3.45432038245157E-2</v>
      </c>
      <c r="V75" s="64">
        <f t="shared" si="22"/>
        <v>0.13611560389975486</v>
      </c>
      <c r="W75" s="64">
        <f t="shared" si="24"/>
        <v>5.8355186476333865E-2</v>
      </c>
      <c r="X75" s="64">
        <f t="shared" si="21"/>
        <v>8.0059712031185226E-2</v>
      </c>
      <c r="Y75" s="64">
        <f t="shared" si="21"/>
        <v>7.5595747240455147E-2</v>
      </c>
      <c r="Z75" s="349">
        <f t="shared" si="21"/>
        <v>3.5763091572714734E-2</v>
      </c>
    </row>
    <row r="76" spans="1:26" s="3" customFormat="1" x14ac:dyDescent="0.25">
      <c r="A76" s="27">
        <f>'T1'!A76</f>
        <v>1998</v>
      </c>
      <c r="B76" s="75">
        <f>'T3'!B76/'T2'!$B76*100</f>
        <v>10747.517688108223</v>
      </c>
      <c r="C76" s="76">
        <f>'T3'!C76/'T2'!$B76*100</f>
        <v>4392.1993489613997</v>
      </c>
      <c r="D76" s="76">
        <f>'T3'!D76/'T2'!$B76*100</f>
        <v>7185.0879081619851</v>
      </c>
      <c r="E76" s="76">
        <f>'T3'!E76/'T2'!$B76*100</f>
        <v>4604.4185740664198</v>
      </c>
      <c r="F76" s="76">
        <f>'T3'!F76/'T2'!$B76*100</f>
        <v>1380.8113130940515</v>
      </c>
      <c r="G76" s="76">
        <f>'T3'!G76/'T2'!$B76*100</f>
        <v>856.13744279160255</v>
      </c>
      <c r="H76" s="154">
        <f t="shared" si="25"/>
        <v>29166.172275183682</v>
      </c>
      <c r="I76" s="78">
        <f>'T3'!I76/'T2'!$B76*100</f>
        <v>164.68962870303181</v>
      </c>
      <c r="J76" s="78">
        <f>'T3'!J76/'T2'!$B76*100</f>
        <v>561.15355330359012</v>
      </c>
      <c r="K76" s="77">
        <f>'T3'!K76/'T2'!$B76*100</f>
        <v>296.57163459603225</v>
      </c>
      <c r="L76" s="359">
        <f t="shared" si="32"/>
        <v>1022.4148166026541</v>
      </c>
      <c r="M76" s="155">
        <f t="shared" si="33"/>
        <v>30188.587091786336</v>
      </c>
      <c r="O76" s="92">
        <f t="shared" si="26"/>
        <v>-2.524188246578285E-2</v>
      </c>
      <c r="P76" s="58">
        <f t="shared" si="27"/>
        <v>1.9116735447432864E-2</v>
      </c>
      <c r="Q76" s="58">
        <f t="shared" si="23"/>
        <v>0.1602161927242669</v>
      </c>
      <c r="R76" s="58">
        <f t="shared" si="28"/>
        <v>4.0886697569805452E-2</v>
      </c>
      <c r="S76" s="58">
        <f t="shared" si="29"/>
        <v>6.8302946458563829E-2</v>
      </c>
      <c r="T76" s="58">
        <f t="shared" si="30"/>
        <v>-5.1916949443771343E-2</v>
      </c>
      <c r="U76" s="161">
        <f t="shared" si="31"/>
        <v>3.6185767064621066E-2</v>
      </c>
      <c r="V76" s="64">
        <f t="shared" si="22"/>
        <v>0.24772447715949686</v>
      </c>
      <c r="W76" s="64">
        <f t="shared" si="24"/>
        <v>0.12470163266088852</v>
      </c>
      <c r="X76" s="64">
        <f t="shared" si="21"/>
        <v>0.11783259083642106</v>
      </c>
      <c r="Y76" s="64">
        <f t="shared" si="21"/>
        <v>0.14078622540877239</v>
      </c>
      <c r="Z76" s="349">
        <f t="shared" si="21"/>
        <v>3.9413532994464484E-2</v>
      </c>
    </row>
    <row r="77" spans="1:26" s="3" customFormat="1" x14ac:dyDescent="0.25">
      <c r="A77" s="27">
        <f>'T1'!A77</f>
        <v>1999</v>
      </c>
      <c r="B77" s="75">
        <f>'T3'!B77/'T2'!$B77*100</f>
        <v>11175.018874019819</v>
      </c>
      <c r="C77" s="76">
        <f>'T3'!C77/'T2'!$B77*100</f>
        <v>4525.7065963207169</v>
      </c>
      <c r="D77" s="76">
        <f>'T3'!D77/'T2'!$B77*100</f>
        <v>7492.7260643522113</v>
      </c>
      <c r="E77" s="76">
        <f>'T3'!E77/'T2'!$B77*100</f>
        <v>4322.3085748269186</v>
      </c>
      <c r="F77" s="76">
        <f>'T3'!F77/'T2'!$B77*100</f>
        <v>1779.9471193978832</v>
      </c>
      <c r="G77" s="76">
        <f>'T3'!G77/'T2'!$B77*100</f>
        <v>825.13316703888665</v>
      </c>
      <c r="H77" s="154">
        <f t="shared" si="25"/>
        <v>30120.840395956435</v>
      </c>
      <c r="I77" s="78">
        <f>'T3'!I77/'T2'!$B77*100</f>
        <v>186.29238722907374</v>
      </c>
      <c r="J77" s="78">
        <f>'T3'!J77/'T2'!$B77*100</f>
        <v>593.21794482943869</v>
      </c>
      <c r="K77" s="77">
        <f>'T3'!K77/'T2'!$B77*100</f>
        <v>311.29802754019022</v>
      </c>
      <c r="L77" s="359">
        <f t="shared" si="32"/>
        <v>1090.8083595987027</v>
      </c>
      <c r="M77" s="155">
        <f t="shared" si="33"/>
        <v>31211.648755555136</v>
      </c>
      <c r="N77" s="93"/>
      <c r="O77" s="92">
        <f t="shared" si="26"/>
        <v>3.9776737132948714E-2</v>
      </c>
      <c r="P77" s="58">
        <f t="shared" si="27"/>
        <v>3.0396445323203958E-2</v>
      </c>
      <c r="Q77" s="58">
        <f t="shared" si="23"/>
        <v>4.281619934541947E-2</v>
      </c>
      <c r="R77" s="58">
        <f t="shared" si="28"/>
        <v>-6.1269407787649111E-2</v>
      </c>
      <c r="S77" s="58">
        <f t="shared" si="29"/>
        <v>0.28905890509360654</v>
      </c>
      <c r="T77" s="58">
        <f t="shared" si="30"/>
        <v>-3.6214133622774924E-2</v>
      </c>
      <c r="U77" s="161">
        <f t="shared" si="31"/>
        <v>3.2732033252955928E-2</v>
      </c>
      <c r="V77" s="64">
        <f t="shared" ref="V77:V94" si="34">I77/I76-1</f>
        <v>0.13117254982094839</v>
      </c>
      <c r="W77" s="64">
        <f t="shared" si="24"/>
        <v>5.7140138090690185E-2</v>
      </c>
      <c r="X77" s="64">
        <f t="shared" si="21"/>
        <v>4.9655433043072961E-2</v>
      </c>
      <c r="Y77" s="64">
        <f t="shared" si="21"/>
        <v>6.6894123486307633E-2</v>
      </c>
      <c r="Z77" s="349">
        <f t="shared" si="21"/>
        <v>3.3889021061444646E-2</v>
      </c>
    </row>
    <row r="78" spans="1:26" s="3" customFormat="1" x14ac:dyDescent="0.25">
      <c r="A78" s="27">
        <f>'T1'!A78</f>
        <v>2000</v>
      </c>
      <c r="B78" s="75">
        <f>'T3'!B78/'T2'!$B78*100</f>
        <v>11325.563926549641</v>
      </c>
      <c r="C78" s="76">
        <f>'T3'!C78/'T2'!$B78*100</f>
        <v>4931.414028520725</v>
      </c>
      <c r="D78" s="76">
        <f>'T3'!D78/'T2'!$B78*100</f>
        <v>7867.7713985235459</v>
      </c>
      <c r="E78" s="76">
        <f>'T3'!E78/'T2'!$B78*100</f>
        <v>4762.3029063031026</v>
      </c>
      <c r="F78" s="76">
        <f>'T3'!F78/'T2'!$B78*100</f>
        <v>1853.2653047907263</v>
      </c>
      <c r="G78" s="76">
        <f>'T3'!G78/'T2'!$B78*100</f>
        <v>854.52463205005211</v>
      </c>
      <c r="H78" s="154">
        <f t="shared" si="25"/>
        <v>31594.842196737794</v>
      </c>
      <c r="I78" s="78">
        <f>'T3'!I78/'T2'!$B78*100</f>
        <v>194.26514515070122</v>
      </c>
      <c r="J78" s="78">
        <f>'T3'!J78/'T2'!$B78*100</f>
        <v>92.081005026287826</v>
      </c>
      <c r="K78" s="77">
        <f>'T3'!K78/'T2'!$B78*100</f>
        <v>338.27925231147384</v>
      </c>
      <c r="L78" s="359">
        <f t="shared" si="32"/>
        <v>624.6254024884629</v>
      </c>
      <c r="M78" s="155">
        <f t="shared" si="33"/>
        <v>32219.467599226256</v>
      </c>
      <c r="O78" s="92">
        <f t="shared" si="26"/>
        <v>1.3471570314732562E-2</v>
      </c>
      <c r="P78" s="58">
        <f t="shared" si="27"/>
        <v>8.9645102607808891E-2</v>
      </c>
      <c r="Q78" s="58">
        <f t="shared" ref="Q78:Q94" si="35">D78/D77-1</f>
        <v>5.00545904054428E-2</v>
      </c>
      <c r="R78" s="58">
        <f t="shared" si="28"/>
        <v>0.10179614061770281</v>
      </c>
      <c r="S78" s="58">
        <f t="shared" si="29"/>
        <v>4.1191215510742341E-2</v>
      </c>
      <c r="T78" s="58">
        <f t="shared" si="30"/>
        <v>3.5620268564213742E-2</v>
      </c>
      <c r="U78" s="161">
        <f t="shared" si="31"/>
        <v>4.8936277388171412E-2</v>
      </c>
      <c r="V78" s="64">
        <f t="shared" si="34"/>
        <v>4.2797014092818442E-2</v>
      </c>
      <c r="W78" s="64">
        <f t="shared" ref="W78:W94" si="36">J78/J77-1</f>
        <v>-0.84477710792656002</v>
      </c>
      <c r="X78" s="64">
        <f t="shared" si="21"/>
        <v>8.6673291779210571E-2</v>
      </c>
      <c r="Y78" s="64">
        <f t="shared" si="21"/>
        <v>-0.4273738397840513</v>
      </c>
      <c r="Z78" s="349">
        <f t="shared" si="21"/>
        <v>3.2289830363150696E-2</v>
      </c>
    </row>
    <row r="79" spans="1:26" s="3" customFormat="1" x14ac:dyDescent="0.25">
      <c r="A79" s="27">
        <f>'T1'!A79</f>
        <v>2001</v>
      </c>
      <c r="B79" s="75">
        <f>'T3'!B79/'T2'!$B79*100</f>
        <v>11707.927156404581</v>
      </c>
      <c r="C79" s="76">
        <f>'T3'!C79/'T2'!$B79*100</f>
        <v>5070.0087017325868</v>
      </c>
      <c r="D79" s="76">
        <f>'T3'!D79/'T2'!$B79*100</f>
        <v>8263.2637508283187</v>
      </c>
      <c r="E79" s="76">
        <f>'T3'!E79/'T2'!$B79*100</f>
        <v>4746.5965840580247</v>
      </c>
      <c r="F79" s="76">
        <f>'T3'!F79/'T2'!$B79*100</f>
        <v>1858.197121823958</v>
      </c>
      <c r="G79" s="76">
        <f>'T3'!G79/'T2'!$B79*100</f>
        <v>913.8656964169021</v>
      </c>
      <c r="H79" s="154">
        <f t="shared" si="25"/>
        <v>32559.859011264372</v>
      </c>
      <c r="I79" s="78">
        <f>'T3'!I79/'T2'!$B79*100</f>
        <v>210.71348651310348</v>
      </c>
      <c r="J79" s="78">
        <f>'T3'!J79/'T2'!$B79*100</f>
        <v>91.355678847761851</v>
      </c>
      <c r="K79" s="77">
        <f>'T3'!K79/'T2'!$B79*100</f>
        <v>365.14938420210876</v>
      </c>
      <c r="L79" s="359">
        <f t="shared" si="32"/>
        <v>667.21854956297409</v>
      </c>
      <c r="M79" s="155">
        <f t="shared" si="33"/>
        <v>33227.077560827347</v>
      </c>
      <c r="O79" s="92">
        <f t="shared" si="26"/>
        <v>3.3761076475723684E-2</v>
      </c>
      <c r="P79" s="58">
        <f t="shared" si="27"/>
        <v>2.8104448827517281E-2</v>
      </c>
      <c r="Q79" s="58">
        <f t="shared" si="35"/>
        <v>5.0267392412925327E-2</v>
      </c>
      <c r="R79" s="58">
        <f t="shared" si="28"/>
        <v>-3.298051920277878E-3</v>
      </c>
      <c r="S79" s="58">
        <f t="shared" si="29"/>
        <v>2.6611500363618035E-3</v>
      </c>
      <c r="T79" s="58">
        <f t="shared" si="30"/>
        <v>6.9443363176655781E-2</v>
      </c>
      <c r="U79" s="161">
        <f t="shared" si="31"/>
        <v>3.0543492147152351E-2</v>
      </c>
      <c r="V79" s="64">
        <f t="shared" si="34"/>
        <v>8.4669544552845366E-2</v>
      </c>
      <c r="W79" s="64">
        <f t="shared" si="36"/>
        <v>-7.8770445470149886E-3</v>
      </c>
      <c r="X79" s="64">
        <f t="shared" si="21"/>
        <v>7.9431805843930281E-2</v>
      </c>
      <c r="Y79" s="64">
        <f t="shared" si="21"/>
        <v>6.8189905349387292E-2</v>
      </c>
      <c r="Z79" s="349">
        <f t="shared" si="21"/>
        <v>3.1273327484321545E-2</v>
      </c>
    </row>
    <row r="80" spans="1:26" s="3" customFormat="1" x14ac:dyDescent="0.25">
      <c r="A80" s="27">
        <f>'T1'!A80</f>
        <v>2002</v>
      </c>
      <c r="B80" s="75">
        <f>'T3'!B80/'T2'!$B80*100</f>
        <v>12225.798249984464</v>
      </c>
      <c r="C80" s="76">
        <f>'T3'!C80/'T2'!$B80*100</f>
        <v>4612.2118347585356</v>
      </c>
      <c r="D80" s="76">
        <f>'T3'!D80/'T2'!$B80*100</f>
        <v>6341.0358624843884</v>
      </c>
      <c r="E80" s="76">
        <f>'T3'!E80/'T2'!$B80*100</f>
        <v>3982.8996391006458</v>
      </c>
      <c r="F80" s="76">
        <f>'T3'!F80/'T2'!$B80*100</f>
        <v>1859.5344183805964</v>
      </c>
      <c r="G80" s="76">
        <f>'T3'!G80/'T2'!$B80*100</f>
        <v>942.41356985421021</v>
      </c>
      <c r="H80" s="154">
        <f t="shared" si="25"/>
        <v>29963.893574562837</v>
      </c>
      <c r="I80" s="78">
        <f>'T3'!I80/'T2'!$B80*100</f>
        <v>156.50117046019818</v>
      </c>
      <c r="J80" s="78">
        <f>'T3'!J80/'T2'!$B80*100</f>
        <v>98.70920714308275</v>
      </c>
      <c r="K80" s="77">
        <f>'T3'!K80/'T2'!$B80*100</f>
        <v>281.57491390297719</v>
      </c>
      <c r="L80" s="359">
        <f t="shared" si="32"/>
        <v>536.78529150625809</v>
      </c>
      <c r="M80" s="155">
        <f t="shared" si="33"/>
        <v>30500.678866069095</v>
      </c>
      <c r="O80" s="92">
        <f t="shared" si="26"/>
        <v>4.423251756367419E-2</v>
      </c>
      <c r="P80" s="58">
        <f t="shared" si="27"/>
        <v>-9.0295085059243996E-2</v>
      </c>
      <c r="Q80" s="58">
        <f t="shared" si="35"/>
        <v>-0.23262332491217452</v>
      </c>
      <c r="R80" s="58">
        <f t="shared" si="28"/>
        <v>-0.16089358584260993</v>
      </c>
      <c r="S80" s="58">
        <f t="shared" si="29"/>
        <v>7.1967421590124481E-4</v>
      </c>
      <c r="T80" s="58">
        <f t="shared" si="30"/>
        <v>3.1238587408674023E-2</v>
      </c>
      <c r="U80" s="161">
        <f t="shared" si="31"/>
        <v>-7.9729013439629348E-2</v>
      </c>
      <c r="V80" s="64">
        <f t="shared" si="34"/>
        <v>-0.25727976386330653</v>
      </c>
      <c r="W80" s="64">
        <f t="shared" si="36"/>
        <v>8.0493390099755757E-2</v>
      </c>
      <c r="X80" s="64">
        <f t="shared" si="21"/>
        <v>-0.22887747840996886</v>
      </c>
      <c r="Y80" s="64">
        <f t="shared" si="21"/>
        <v>-0.19548805731217955</v>
      </c>
      <c r="Z80" s="349">
        <f t="shared" si="21"/>
        <v>-8.2053520649450928E-2</v>
      </c>
    </row>
    <row r="81" spans="1:26" s="3" customFormat="1" x14ac:dyDescent="0.25">
      <c r="A81" s="27">
        <f>'T1'!A81</f>
        <v>2003</v>
      </c>
      <c r="B81" s="75">
        <f>'T3'!B81/'T2'!$B81*100</f>
        <v>13792.734659281532</v>
      </c>
      <c r="C81" s="76">
        <f>'T3'!C81/'T2'!$B81*100</f>
        <v>4767.4292763974518</v>
      </c>
      <c r="D81" s="76">
        <f>'T3'!D81/'T2'!$B81*100</f>
        <v>6171.0438653053934</v>
      </c>
      <c r="E81" s="76">
        <f>'T3'!E81/'T2'!$B81*100</f>
        <v>3809.2366059190981</v>
      </c>
      <c r="F81" s="76">
        <f>'T3'!F81/'T2'!$B81*100</f>
        <v>2054.9629895804092</v>
      </c>
      <c r="G81" s="76">
        <f>'T3'!G81/'T2'!$B81*100</f>
        <v>1119.5013854407548</v>
      </c>
      <c r="H81" s="154">
        <f t="shared" si="25"/>
        <v>31714.908781924638</v>
      </c>
      <c r="I81" s="78">
        <f>'T3'!I81/'T2'!$B81*100</f>
        <v>157.85626901746801</v>
      </c>
      <c r="J81" s="78">
        <f>'T3'!J81/'T2'!$B81*100</f>
        <v>107.2906461877497</v>
      </c>
      <c r="K81" s="77">
        <f>'T3'!K81/'T2'!$B81*100</f>
        <v>293.49050868538149</v>
      </c>
      <c r="L81" s="359">
        <f t="shared" si="32"/>
        <v>558.63742389059917</v>
      </c>
      <c r="M81" s="155">
        <f t="shared" si="33"/>
        <v>32273.546205815237</v>
      </c>
      <c r="O81" s="92">
        <f t="shared" si="26"/>
        <v>0.12816638858726948</v>
      </c>
      <c r="P81" s="58">
        <f t="shared" si="27"/>
        <v>3.3653580364450431E-2</v>
      </c>
      <c r="Q81" s="58">
        <f t="shared" si="35"/>
        <v>-2.6808237780947208E-2</v>
      </c>
      <c r="R81" s="58">
        <f t="shared" si="28"/>
        <v>-4.3602161469667777E-2</v>
      </c>
      <c r="S81" s="58">
        <f t="shared" si="29"/>
        <v>0.10509543102192453</v>
      </c>
      <c r="T81" s="58">
        <f t="shared" si="30"/>
        <v>0.18790881333970999</v>
      </c>
      <c r="U81" s="161">
        <f t="shared" si="31"/>
        <v>5.8437505893702779E-2</v>
      </c>
      <c r="V81" s="64">
        <f t="shared" si="34"/>
        <v>8.6587119654446543E-3</v>
      </c>
      <c r="W81" s="64">
        <f t="shared" si="36"/>
        <v>8.6936561370894561E-2</v>
      </c>
      <c r="X81" s="64">
        <f t="shared" si="21"/>
        <v>4.2317671760027986E-2</v>
      </c>
      <c r="Y81" s="64">
        <f t="shared" si="21"/>
        <v>4.0709260723263085E-2</v>
      </c>
      <c r="Z81" s="349">
        <f t="shared" si="21"/>
        <v>5.8125504272575235E-2</v>
      </c>
    </row>
    <row r="82" spans="1:26" s="3" customFormat="1" x14ac:dyDescent="0.25">
      <c r="A82" s="27">
        <f>'T1'!A82</f>
        <v>2004</v>
      </c>
      <c r="B82" s="75">
        <f>'T3'!B82/'T2'!$B82*100</f>
        <v>15487.42704634123</v>
      </c>
      <c r="C82" s="76">
        <f>'T3'!C82/'T2'!$B82*100</f>
        <v>5292.654362805386</v>
      </c>
      <c r="D82" s="76">
        <f>'T3'!D82/'T2'!$B82*100</f>
        <v>7502.7873393087475</v>
      </c>
      <c r="E82" s="76">
        <f>'T3'!E82/'T2'!$B82*100</f>
        <v>4490.4706130510249</v>
      </c>
      <c r="F82" s="76">
        <f>'T3'!F82/'T2'!$B82*100</f>
        <v>2801.25930055554</v>
      </c>
      <c r="G82" s="76">
        <f>'T3'!G82/'T2'!$B82*100</f>
        <v>1238.022811470637</v>
      </c>
      <c r="H82" s="154">
        <f t="shared" si="25"/>
        <v>36812.621473532563</v>
      </c>
      <c r="I82" s="78">
        <f>'T3'!I82/'T2'!$B82*100</f>
        <v>177.64739157665596</v>
      </c>
      <c r="J82" s="78">
        <f>'T3'!J82/'T2'!$B82*100</f>
        <v>101.93875907132441</v>
      </c>
      <c r="K82" s="77">
        <f>'T3'!K82/'T2'!$B82*100</f>
        <v>329.62267469955441</v>
      </c>
      <c r="L82" s="359">
        <f t="shared" si="32"/>
        <v>609.2088253475348</v>
      </c>
      <c r="M82" s="155">
        <f t="shared" si="33"/>
        <v>37421.830298880101</v>
      </c>
      <c r="O82" s="92">
        <f t="shared" si="26"/>
        <v>0.12286848322129429</v>
      </c>
      <c r="P82" s="58">
        <f t="shared" si="27"/>
        <v>0.11016945526768773</v>
      </c>
      <c r="Q82" s="58">
        <f t="shared" si="35"/>
        <v>0.21580521919324402</v>
      </c>
      <c r="R82" s="58">
        <f t="shared" si="28"/>
        <v>0.17883740959366268</v>
      </c>
      <c r="S82" s="58">
        <f t="shared" si="29"/>
        <v>0.3631677625140648</v>
      </c>
      <c r="T82" s="58">
        <f t="shared" si="30"/>
        <v>0.10586983417016449</v>
      </c>
      <c r="U82" s="161">
        <f t="shared" si="31"/>
        <v>0.16073553061938117</v>
      </c>
      <c r="V82" s="64">
        <f t="shared" si="34"/>
        <v>0.12537432109837798</v>
      </c>
      <c r="W82" s="64">
        <f t="shared" si="36"/>
        <v>-4.9882140769847982E-2</v>
      </c>
      <c r="X82" s="64">
        <f t="shared" si="21"/>
        <v>0.12311187225787323</v>
      </c>
      <c r="Y82" s="64">
        <f t="shared" si="21"/>
        <v>9.0526340152319085E-2</v>
      </c>
      <c r="Z82" s="349">
        <f t="shared" si="21"/>
        <v>0.15952024795270914</v>
      </c>
    </row>
    <row r="83" spans="1:26" s="3" customFormat="1" x14ac:dyDescent="0.25">
      <c r="A83" s="27">
        <f>'T1'!A83</f>
        <v>2005</v>
      </c>
      <c r="B83" s="75">
        <f>'T3'!B83/'T2'!$B83*100</f>
        <v>15072.654929282629</v>
      </c>
      <c r="C83" s="76">
        <f>'T3'!C83/'T2'!$B83*100</f>
        <v>5525.5081916652298</v>
      </c>
      <c r="D83" s="76">
        <f>'T3'!D83/'T2'!$B83*100</f>
        <v>8562.0367295835258</v>
      </c>
      <c r="E83" s="76">
        <f>'T3'!E83/'T2'!$B83*100</f>
        <v>5536.6352295072829</v>
      </c>
      <c r="F83" s="76">
        <f>'T3'!F83/'T2'!$B83*100</f>
        <v>3695.3687921564033</v>
      </c>
      <c r="G83" s="76">
        <f>'T3'!G83/'T2'!$B83*100</f>
        <v>1242.7351802979829</v>
      </c>
      <c r="H83" s="154">
        <f t="shared" si="25"/>
        <v>39634.939052493057</v>
      </c>
      <c r="I83" s="78">
        <f>'T3'!I83/'T2'!$B83*100</f>
        <v>226.71210083139209</v>
      </c>
      <c r="J83" s="78">
        <f>'T3'!J83/'T2'!$B83*100</f>
        <v>99.883506385773629</v>
      </c>
      <c r="K83" s="77">
        <f>'T3'!K83/'T2'!$B83*100</f>
        <v>372.38324500081347</v>
      </c>
      <c r="L83" s="359">
        <f t="shared" si="32"/>
        <v>698.97885221797924</v>
      </c>
      <c r="M83" s="155">
        <f t="shared" si="33"/>
        <v>40333.917904711037</v>
      </c>
      <c r="O83" s="92">
        <f t="shared" ref="O83:O94" si="37">B83/B82-1</f>
        <v>-2.6781215228167121E-2</v>
      </c>
      <c r="P83" s="58">
        <f t="shared" ref="P83:P94" si="38">C83/C82-1</f>
        <v>4.3995661325675339E-2</v>
      </c>
      <c r="Q83" s="58">
        <f t="shared" si="35"/>
        <v>0.14118078287053915</v>
      </c>
      <c r="R83" s="58">
        <f t="shared" ref="R83:R94" si="39">E83/E82-1</f>
        <v>0.23297438210946164</v>
      </c>
      <c r="S83" s="58">
        <f t="shared" ref="S83:S94" si="40">F83/F82-1</f>
        <v>0.31918126659090262</v>
      </c>
      <c r="T83" s="58">
        <f t="shared" ref="T83:T94" si="41">G83/G82-1</f>
        <v>3.8063667193242168E-3</v>
      </c>
      <c r="U83" s="161">
        <f t="shared" ref="U83:U94" si="42">H83/H82-1</f>
        <v>7.6667117580574207E-2</v>
      </c>
      <c r="V83" s="64">
        <f t="shared" si="34"/>
        <v>0.27619155462558198</v>
      </c>
      <c r="W83" s="64">
        <f t="shared" si="36"/>
        <v>-2.0161641207666281E-2</v>
      </c>
      <c r="X83" s="64">
        <f t="shared" si="21"/>
        <v>0.12972581555633145</v>
      </c>
      <c r="Y83" s="64">
        <f t="shared" si="21"/>
        <v>0.14735509916362988</v>
      </c>
      <c r="Z83" s="349">
        <f t="shared" si="21"/>
        <v>7.7817882839313901E-2</v>
      </c>
    </row>
    <row r="84" spans="1:26" s="3" customFormat="1" x14ac:dyDescent="0.25">
      <c r="A84" s="27">
        <f>'T1'!A84</f>
        <v>2006</v>
      </c>
      <c r="B84" s="75">
        <f>'T3'!B84/'T2'!$B84*100</f>
        <v>15951.12257655712</v>
      </c>
      <c r="C84" s="76">
        <f>'T3'!C84/'T2'!$B84*100</f>
        <v>5415.1433965748711</v>
      </c>
      <c r="D84" s="76">
        <f>'T3'!D84/'T2'!$B84*100</f>
        <v>9351.4706843184995</v>
      </c>
      <c r="E84" s="76">
        <f>'T3'!E84/'T2'!$B84*100</f>
        <v>6433.4739798443661</v>
      </c>
      <c r="F84" s="76">
        <f>'T3'!F84/'T2'!$B84*100</f>
        <v>4071.9255424252674</v>
      </c>
      <c r="G84" s="76">
        <f>'T3'!G84/'T2'!$B84*100</f>
        <v>1200.6106014630202</v>
      </c>
      <c r="H84" s="154">
        <f t="shared" si="25"/>
        <v>42423.746781183152</v>
      </c>
      <c r="I84" s="78">
        <f>'T3'!I84/'T2'!$B84*100</f>
        <v>263.05759864837739</v>
      </c>
      <c r="J84" s="78">
        <f>'T3'!J84/'T2'!$B84*100</f>
        <v>127.02776659471576</v>
      </c>
      <c r="K84" s="77">
        <f>'T3'!K84/'T2'!$B84*100</f>
        <v>409.02713483303063</v>
      </c>
      <c r="L84" s="359">
        <f t="shared" si="32"/>
        <v>799.11250007612375</v>
      </c>
      <c r="M84" s="155">
        <f t="shared" si="33"/>
        <v>43222.859281259276</v>
      </c>
      <c r="O84" s="92">
        <f t="shared" si="37"/>
        <v>5.8282210492846431E-2</v>
      </c>
      <c r="P84" s="58">
        <f t="shared" si="38"/>
        <v>-1.9973691335185229E-2</v>
      </c>
      <c r="Q84" s="58">
        <f t="shared" si="35"/>
        <v>9.2201654777691378E-2</v>
      </c>
      <c r="R84" s="58">
        <f t="shared" si="39"/>
        <v>0.16198263262087709</v>
      </c>
      <c r="S84" s="58">
        <f t="shared" si="40"/>
        <v>0.10189964018425535</v>
      </c>
      <c r="T84" s="58">
        <f t="shared" si="41"/>
        <v>-3.3896665599232545E-2</v>
      </c>
      <c r="U84" s="161">
        <f t="shared" si="42"/>
        <v>7.0362356934535963E-2</v>
      </c>
      <c r="V84" s="64">
        <f t="shared" si="34"/>
        <v>0.16031565004117621</v>
      </c>
      <c r="W84" s="64">
        <f t="shared" si="36"/>
        <v>0.27175918418507061</v>
      </c>
      <c r="X84" s="64">
        <f t="shared" si="21"/>
        <v>9.840370189624692E-2</v>
      </c>
      <c r="Y84" s="64">
        <f t="shared" si="21"/>
        <v>0.14325704925178107</v>
      </c>
      <c r="Z84" s="349">
        <f t="shared" si="21"/>
        <v>7.1625607593424734E-2</v>
      </c>
    </row>
    <row r="85" spans="1:26" s="3" customFormat="1" x14ac:dyDescent="0.25">
      <c r="A85" s="27">
        <f>'T1'!A85</f>
        <v>2007</v>
      </c>
      <c r="B85" s="75">
        <f>'T3'!B85/'T2'!$B85*100</f>
        <v>16072.963123174708</v>
      </c>
      <c r="C85" s="76">
        <f>'T3'!C85/'T2'!$B85*100</f>
        <v>5489.3475594205465</v>
      </c>
      <c r="D85" s="76">
        <f>'T3'!D85/'T2'!$B85*100</f>
        <v>9531.1405243374011</v>
      </c>
      <c r="E85" s="76">
        <f>'T3'!E85/'T2'!$B85*100</f>
        <v>8675.7797216088129</v>
      </c>
      <c r="F85" s="76">
        <f>'T3'!F85/'T2'!$B85*100</f>
        <v>4810.6919169632147</v>
      </c>
      <c r="G85" s="76">
        <f>'T3'!G85/'T2'!$B85*100</f>
        <v>1144.0003700159289</v>
      </c>
      <c r="H85" s="154">
        <f t="shared" si="25"/>
        <v>45723.923215520619</v>
      </c>
      <c r="I85" s="78">
        <f>'T3'!I85/'T2'!$B85*100</f>
        <v>271.83625723035175</v>
      </c>
      <c r="J85" s="78">
        <f>'T3'!J85/'T2'!$B85*100</f>
        <v>110.34620839781637</v>
      </c>
      <c r="K85" s="77">
        <f>'T3'!K85/'T2'!$B85*100</f>
        <v>435.52550627779391</v>
      </c>
      <c r="L85" s="359">
        <f t="shared" si="32"/>
        <v>817.70797190596204</v>
      </c>
      <c r="M85" s="155">
        <f t="shared" si="33"/>
        <v>46541.631187426581</v>
      </c>
      <c r="O85" s="92">
        <f t="shared" si="37"/>
        <v>7.6383681482490307E-3</v>
      </c>
      <c r="P85" s="58">
        <f t="shared" si="38"/>
        <v>1.3703083632579327E-2</v>
      </c>
      <c r="Q85" s="58">
        <f t="shared" si="35"/>
        <v>1.9213003610244028E-2</v>
      </c>
      <c r="R85" s="58">
        <f t="shared" si="39"/>
        <v>0.34853731417729161</v>
      </c>
      <c r="S85" s="58">
        <f t="shared" si="40"/>
        <v>0.18142924443012598</v>
      </c>
      <c r="T85" s="58">
        <f t="shared" si="41"/>
        <v>-4.7151200712460928E-2</v>
      </c>
      <c r="U85" s="161">
        <f t="shared" si="42"/>
        <v>7.7790781925967112E-2</v>
      </c>
      <c r="V85" s="64">
        <f t="shared" si="34"/>
        <v>3.3371621375243299E-2</v>
      </c>
      <c r="W85" s="64">
        <f t="shared" si="36"/>
        <v>-0.13132214037992329</v>
      </c>
      <c r="X85" s="64">
        <f t="shared" si="21"/>
        <v>6.4783896196960677E-2</v>
      </c>
      <c r="Y85" s="64">
        <f t="shared" si="21"/>
        <v>2.3270155113412461E-2</v>
      </c>
      <c r="Z85" s="349">
        <f t="shared" si="21"/>
        <v>7.6782794136117438E-2</v>
      </c>
    </row>
    <row r="86" spans="1:26" s="3" customFormat="1" x14ac:dyDescent="0.25">
      <c r="A86" s="27">
        <f>'T1'!A86</f>
        <v>2008</v>
      </c>
      <c r="B86" s="75">
        <f>'T3'!B86/'T2'!$B86*100</f>
        <v>15787.326946188898</v>
      </c>
      <c r="C86" s="76">
        <f>'T3'!C86/'T2'!$B86*100</f>
        <v>5604.350920599094</v>
      </c>
      <c r="D86" s="76">
        <f>'T3'!D86/'T2'!$B86*100</f>
        <v>10602.803691161213</v>
      </c>
      <c r="E86" s="76">
        <f>'T3'!E86/'T2'!$B86*100</f>
        <v>7605.7013311054407</v>
      </c>
      <c r="F86" s="76">
        <f>'T3'!F86/'T2'!$B86*100</f>
        <v>3812.7143043881283</v>
      </c>
      <c r="G86" s="76">
        <f>'T3'!G86/'T2'!$B86*100</f>
        <v>1099.1661620827281</v>
      </c>
      <c r="H86" s="154">
        <f t="shared" si="25"/>
        <v>44512.063355525504</v>
      </c>
      <c r="I86" s="78">
        <f>'T3'!I86/'T2'!$B86*100</f>
        <v>306.94808567141621</v>
      </c>
      <c r="J86" s="78">
        <f>'T3'!J86/'T2'!$B86*100</f>
        <v>112.3972150016441</v>
      </c>
      <c r="K86" s="77">
        <f>'T3'!K86/'T2'!$B86*100</f>
        <v>486.92958899553406</v>
      </c>
      <c r="L86" s="359">
        <f t="shared" si="32"/>
        <v>906.27488966859437</v>
      </c>
      <c r="M86" s="155">
        <f t="shared" si="33"/>
        <v>45418.3382451941</v>
      </c>
      <c r="N86" s="91"/>
      <c r="O86" s="92">
        <f t="shared" si="37"/>
        <v>-1.7771220825733569E-2</v>
      </c>
      <c r="P86" s="58">
        <f t="shared" si="38"/>
        <v>2.0950278686796553E-2</v>
      </c>
      <c r="Q86" s="58">
        <f t="shared" si="35"/>
        <v>0.11243808273389333</v>
      </c>
      <c r="R86" s="58">
        <f t="shared" si="39"/>
        <v>-0.12334088979208657</v>
      </c>
      <c r="S86" s="58">
        <f t="shared" si="40"/>
        <v>-0.20744991153061976</v>
      </c>
      <c r="T86" s="58">
        <f t="shared" si="41"/>
        <v>-3.9190728524481577E-2</v>
      </c>
      <c r="U86" s="161">
        <f t="shared" si="42"/>
        <v>-2.6503846887393934E-2</v>
      </c>
      <c r="V86" s="64">
        <f t="shared" si="34"/>
        <v>0.12916536152611524</v>
      </c>
      <c r="W86" s="64">
        <f t="shared" si="36"/>
        <v>1.8587014756624054E-2</v>
      </c>
      <c r="X86" s="64">
        <f t="shared" si="21"/>
        <v>0.11802772048200727</v>
      </c>
      <c r="Y86" s="64">
        <f t="shared" si="21"/>
        <v>0.10831118297183195</v>
      </c>
      <c r="Z86" s="349">
        <f t="shared" si="21"/>
        <v>-2.4135229332828856E-2</v>
      </c>
    </row>
    <row r="87" spans="1:26" s="3" customFormat="1" x14ac:dyDescent="0.25">
      <c r="A87" s="27">
        <f>'T1'!A87</f>
        <v>2009</v>
      </c>
      <c r="B87" s="75">
        <f>'T3'!B87/'T2'!$B87*100</f>
        <v>17155.500359450689</v>
      </c>
      <c r="C87" s="76">
        <f>'T3'!C87/'T2'!$B87*100</f>
        <v>5248.160238781431</v>
      </c>
      <c r="D87" s="76">
        <f>'T3'!D87/'T2'!$B87*100</f>
        <v>8515.832494265047</v>
      </c>
      <c r="E87" s="76">
        <f>'T3'!E87/'T2'!$B87*100</f>
        <v>7214.9080778417474</v>
      </c>
      <c r="F87" s="76">
        <f>'T3'!F87/'T2'!$B87*100</f>
        <v>2245.7031013086016</v>
      </c>
      <c r="G87" s="76">
        <f>'T3'!G87/'T2'!$B87*100</f>
        <v>1142.8852013819042</v>
      </c>
      <c r="H87" s="154">
        <f t="shared" si="25"/>
        <v>41522.989473029418</v>
      </c>
      <c r="I87" s="78">
        <f>'T3'!I87/'T2'!$B87*100</f>
        <v>273.44103105718409</v>
      </c>
      <c r="J87" s="78">
        <f>'T3'!J87/'T2'!$B87*100</f>
        <v>139.2375069713504</v>
      </c>
      <c r="K87" s="77">
        <f>'T3'!K87/'T2'!$B87*100</f>
        <v>443.78134209162096</v>
      </c>
      <c r="L87" s="359">
        <f t="shared" si="32"/>
        <v>856.4598801201555</v>
      </c>
      <c r="M87" s="155">
        <f t="shared" si="33"/>
        <v>42379.449353149575</v>
      </c>
      <c r="N87" s="91"/>
      <c r="O87" s="92">
        <f t="shared" si="37"/>
        <v>8.6662765515987061E-2</v>
      </c>
      <c r="P87" s="58">
        <f t="shared" si="38"/>
        <v>-6.3556098978110875E-2</v>
      </c>
      <c r="Q87" s="58">
        <f t="shared" si="35"/>
        <v>-0.19683201327550015</v>
      </c>
      <c r="R87" s="58">
        <f t="shared" si="39"/>
        <v>-5.1381619689093716E-2</v>
      </c>
      <c r="S87" s="58">
        <f t="shared" si="40"/>
        <v>-0.41099622945155434</v>
      </c>
      <c r="T87" s="58">
        <f t="shared" si="41"/>
        <v>3.977473179881752E-2</v>
      </c>
      <c r="U87" s="161">
        <f t="shared" si="42"/>
        <v>-6.7151995597729108E-2</v>
      </c>
      <c r="V87" s="64">
        <f t="shared" si="34"/>
        <v>-0.10916195988301736</v>
      </c>
      <c r="W87" s="64">
        <f t="shared" si="36"/>
        <v>0.23879855002914163</v>
      </c>
      <c r="X87" s="64">
        <f t="shared" si="21"/>
        <v>-8.8612908065253904E-2</v>
      </c>
      <c r="Y87" s="64">
        <f t="shared" si="21"/>
        <v>-5.4966776765331238E-2</v>
      </c>
      <c r="Z87" s="349">
        <f t="shared" si="21"/>
        <v>-6.6908852447195799E-2</v>
      </c>
    </row>
    <row r="88" spans="1:26" s="3" customFormat="1" x14ac:dyDescent="0.25">
      <c r="A88" s="27">
        <f>'T1'!A88</f>
        <v>2010</v>
      </c>
      <c r="B88" s="75">
        <f>'T3'!B88/'T2'!$B88*100</f>
        <v>19210.285099489109</v>
      </c>
      <c r="C88" s="76">
        <f>'T3'!C88/'T2'!$B88*100</f>
        <v>5793.6704484618149</v>
      </c>
      <c r="D88" s="76">
        <f>'T3'!D88/'T2'!$B88*100</f>
        <v>8261.9354222829879</v>
      </c>
      <c r="E88" s="76">
        <f>'T3'!E88/'T2'!$B88*100</f>
        <v>6147.1896228904861</v>
      </c>
      <c r="F88" s="76">
        <f>'T3'!F88/'T2'!$B88*100</f>
        <v>1908.0809600121577</v>
      </c>
      <c r="G88" s="76">
        <f>'T3'!G88/'T2'!$B88*100</f>
        <v>1127.1958738718295</v>
      </c>
      <c r="H88" s="154">
        <f t="shared" si="25"/>
        <v>42448.357427008385</v>
      </c>
      <c r="I88" s="78">
        <f>'T3'!I88/'T2'!$B88*100</f>
        <v>272.70822847861712</v>
      </c>
      <c r="J88" s="78">
        <f>'T3'!J88/'T2'!$B88*100</f>
        <v>146.59552050116594</v>
      </c>
      <c r="K88" s="77">
        <f>'T3'!K88/'T2'!$B88*100</f>
        <v>469.94422780856047</v>
      </c>
      <c r="L88" s="359">
        <f t="shared" si="32"/>
        <v>889.24797678834352</v>
      </c>
      <c r="M88" s="155">
        <f t="shared" si="33"/>
        <v>43337.605403796726</v>
      </c>
      <c r="N88" s="91"/>
      <c r="O88" s="92">
        <f t="shared" si="37"/>
        <v>0.11977410725339022</v>
      </c>
      <c r="P88" s="58">
        <f t="shared" si="38"/>
        <v>0.10394313147097156</v>
      </c>
      <c r="Q88" s="58">
        <f t="shared" si="35"/>
        <v>-2.9814709501748027E-2</v>
      </c>
      <c r="R88" s="58">
        <f t="shared" si="39"/>
        <v>-0.14798781126961447</v>
      </c>
      <c r="S88" s="58">
        <f t="shared" si="40"/>
        <v>-0.15034139691026249</v>
      </c>
      <c r="T88" s="58">
        <f t="shared" si="41"/>
        <v>-1.3727824536623801E-2</v>
      </c>
      <c r="U88" s="161">
        <f t="shared" si="42"/>
        <v>2.2285677542076332E-2</v>
      </c>
      <c r="V88" s="64">
        <f t="shared" si="34"/>
        <v>-2.6799291084216303E-3</v>
      </c>
      <c r="W88" s="64">
        <f t="shared" si="36"/>
        <v>5.2845053677451403E-2</v>
      </c>
      <c r="X88" s="64">
        <f t="shared" si="21"/>
        <v>5.8954451743349789E-2</v>
      </c>
      <c r="Y88" s="64">
        <f t="shared" si="21"/>
        <v>3.8283283816619829E-2</v>
      </c>
      <c r="Z88" s="349">
        <f t="shared" si="21"/>
        <v>2.2608978296598359E-2</v>
      </c>
    </row>
    <row r="89" spans="1:26" s="3" customFormat="1" x14ac:dyDescent="0.25">
      <c r="A89" s="27">
        <f>'T1'!A89</f>
        <v>2011</v>
      </c>
      <c r="B89" s="75">
        <f>'T3'!B89/'T2'!$B89*100</f>
        <v>19727.759181581456</v>
      </c>
      <c r="C89" s="76">
        <f>'T3'!C89/'T2'!$B89*100</f>
        <v>6296.1783577839551</v>
      </c>
      <c r="D89" s="76">
        <f>'T3'!D89/'T2'!$B89*100</f>
        <v>9066.5737737438867</v>
      </c>
      <c r="E89" s="76">
        <f>'T3'!E89/'T2'!$B89*100</f>
        <v>7194.5057616947706</v>
      </c>
      <c r="F89" s="76">
        <f>'T3'!F89/'T2'!$B89*100</f>
        <v>2194.6260167582304</v>
      </c>
      <c r="G89" s="76">
        <f>'T3'!G89/'T2'!$B89*100</f>
        <v>1146.4865404722566</v>
      </c>
      <c r="H89" s="154">
        <f t="shared" si="25"/>
        <v>45626.129632034557</v>
      </c>
      <c r="I89" s="78">
        <f>'T3'!I89/'T2'!$B89*100</f>
        <v>308.46633086015402</v>
      </c>
      <c r="J89" s="78">
        <f>'T3'!J89/'T2'!$B89*100</f>
        <v>140.56834674409347</v>
      </c>
      <c r="K89" s="77">
        <f>'T3'!K89/'T2'!$B89*100</f>
        <v>533.01481593335507</v>
      </c>
      <c r="L89" s="359">
        <f t="shared" si="32"/>
        <v>982.04949353760253</v>
      </c>
      <c r="M89" s="155">
        <f t="shared" si="33"/>
        <v>46608.179125572162</v>
      </c>
      <c r="N89" s="91"/>
      <c r="O89" s="92">
        <f t="shared" si="37"/>
        <v>2.6937345250857891E-2</v>
      </c>
      <c r="P89" s="58">
        <f t="shared" si="38"/>
        <v>8.6733947640317277E-2</v>
      </c>
      <c r="Q89" s="58">
        <f t="shared" si="35"/>
        <v>9.7391024056026287E-2</v>
      </c>
      <c r="R89" s="58">
        <f t="shared" si="39"/>
        <v>0.17037316286850168</v>
      </c>
      <c r="S89" s="58">
        <f t="shared" si="40"/>
        <v>0.15017447516705307</v>
      </c>
      <c r="T89" s="58">
        <f t="shared" si="41"/>
        <v>1.7113854874366341E-2</v>
      </c>
      <c r="U89" s="161">
        <f t="shared" si="42"/>
        <v>7.4862077066008448E-2</v>
      </c>
      <c r="V89" s="64">
        <f t="shared" si="34"/>
        <v>0.13112219818603932</v>
      </c>
      <c r="W89" s="64">
        <f t="shared" si="36"/>
        <v>-4.1114310563292622E-2</v>
      </c>
      <c r="X89" s="64">
        <f t="shared" si="21"/>
        <v>0.13420866646007079</v>
      </c>
      <c r="Y89" s="64">
        <f t="shared" si="21"/>
        <v>0.10435954781075352</v>
      </c>
      <c r="Z89" s="349">
        <f t="shared" si="21"/>
        <v>7.5467338153595964E-2</v>
      </c>
    </row>
    <row r="90" spans="1:26" s="3" customFormat="1" x14ac:dyDescent="0.25">
      <c r="A90" s="27">
        <f>'T1'!A90</f>
        <v>2012</v>
      </c>
      <c r="B90" s="75">
        <f>'T3'!B90/'T2'!$B90*100</f>
        <v>20550.322304975693</v>
      </c>
      <c r="C90" s="76">
        <f>'T3'!C90/'T2'!$B90*100</f>
        <v>6356.3629762285718</v>
      </c>
      <c r="D90" s="76">
        <f>'T3'!D90/'T2'!$B90*100</f>
        <v>9233.1285274060447</v>
      </c>
      <c r="E90" s="76">
        <f>'T3'!E90/'T2'!$B90*100</f>
        <v>6819.970658862364</v>
      </c>
      <c r="F90" s="76">
        <f>'T3'!F90/'T2'!$B90*100</f>
        <v>2456.0861973220694</v>
      </c>
      <c r="G90" s="76">
        <f>'T3'!G90/'T2'!$B90*100</f>
        <v>1074.9055690450109</v>
      </c>
      <c r="H90" s="154">
        <f t="shared" si="25"/>
        <v>46490.776233839752</v>
      </c>
      <c r="I90" s="78">
        <f>'T3'!I90/'T2'!$B90*100</f>
        <v>362.56330052281868</v>
      </c>
      <c r="J90" s="78">
        <f>'T3'!J90/'T2'!$B90*100</f>
        <v>141.76017416766013</v>
      </c>
      <c r="K90" s="77">
        <f>'T3'!K90/'T2'!$B90*100</f>
        <v>583.98448133308807</v>
      </c>
      <c r="L90" s="359">
        <f t="shared" si="32"/>
        <v>1088.3079560235669</v>
      </c>
      <c r="M90" s="155">
        <f t="shared" si="33"/>
        <v>47579.084189863315</v>
      </c>
      <c r="N90" s="91"/>
      <c r="O90" s="92">
        <f t="shared" si="37"/>
        <v>4.1695720016808213E-2</v>
      </c>
      <c r="P90" s="58">
        <f t="shared" si="38"/>
        <v>9.5589125695925148E-3</v>
      </c>
      <c r="Q90" s="58">
        <f t="shared" si="35"/>
        <v>1.8370197807741739E-2</v>
      </c>
      <c r="R90" s="58">
        <f t="shared" si="39"/>
        <v>-5.2058489524953733E-2</v>
      </c>
      <c r="S90" s="58">
        <f t="shared" si="40"/>
        <v>0.11913655382161759</v>
      </c>
      <c r="T90" s="58">
        <f t="shared" si="41"/>
        <v>-6.2435073505320293E-2</v>
      </c>
      <c r="U90" s="161">
        <f t="shared" si="42"/>
        <v>1.8950689194511927E-2</v>
      </c>
      <c r="V90" s="64">
        <f t="shared" si="34"/>
        <v>0.17537398493967249</v>
      </c>
      <c r="W90" s="64">
        <f t="shared" si="36"/>
        <v>8.4786330007593502E-3</v>
      </c>
      <c r="X90" s="64">
        <f t="shared" si="21"/>
        <v>9.5625231937466415E-2</v>
      </c>
      <c r="Y90" s="64">
        <f t="shared" si="21"/>
        <v>0.108200720213391</v>
      </c>
      <c r="Z90" s="349">
        <f t="shared" si="21"/>
        <v>2.0831216376750783E-2</v>
      </c>
    </row>
    <row r="91" spans="1:26" s="3" customFormat="1" x14ac:dyDescent="0.25">
      <c r="A91" s="27">
        <f>'T1'!A91</f>
        <v>2013</v>
      </c>
      <c r="B91" s="75">
        <f>'T3'!B91/'T2'!$B91*100</f>
        <v>20908.402636720548</v>
      </c>
      <c r="C91" s="76">
        <f>'T3'!C91/'T2'!$B91*100</f>
        <v>6546.2936632820247</v>
      </c>
      <c r="D91" s="76">
        <f>'T3'!D91/'T2'!$B91*100</f>
        <v>10360.847464062233</v>
      </c>
      <c r="E91" s="76">
        <f>'T3'!E91/'T2'!$B91*100</f>
        <v>7482.0346205985925</v>
      </c>
      <c r="F91" s="76">
        <f>'T3'!F91/'T2'!$B91*100</f>
        <v>2879.0952850693438</v>
      </c>
      <c r="G91" s="76">
        <f>'T3'!G91/'T2'!$B91*100</f>
        <v>1042.6590300071132</v>
      </c>
      <c r="H91" s="154">
        <f t="shared" si="25"/>
        <v>49219.332699739847</v>
      </c>
      <c r="I91" s="78">
        <f>'T3'!I91/'T2'!$B91*100</f>
        <v>359.21306417294954</v>
      </c>
      <c r="J91" s="78">
        <f>'T3'!J91/'T2'!$B91*100</f>
        <v>143.47130909189084</v>
      </c>
      <c r="K91" s="77">
        <f>'T3'!K91/'T2'!$B91*100</f>
        <v>596.39515738094428</v>
      </c>
      <c r="L91" s="359">
        <f t="shared" si="32"/>
        <v>1099.0795306457846</v>
      </c>
      <c r="M91" s="155">
        <f t="shared" si="33"/>
        <v>50318.412230385635</v>
      </c>
      <c r="N91" s="94"/>
      <c r="O91" s="92">
        <f t="shared" si="37"/>
        <v>1.7424560375783216E-2</v>
      </c>
      <c r="P91" s="58">
        <f t="shared" si="38"/>
        <v>2.9880402954292062E-2</v>
      </c>
      <c r="Q91" s="58">
        <f t="shared" si="35"/>
        <v>0.12213833407699903</v>
      </c>
      <c r="R91" s="58">
        <f t="shared" si="39"/>
        <v>9.7077244881676128E-2</v>
      </c>
      <c r="S91" s="58">
        <f t="shared" si="40"/>
        <v>0.1722289259263341</v>
      </c>
      <c r="T91" s="58">
        <f t="shared" si="41"/>
        <v>-2.9999415731510992E-2</v>
      </c>
      <c r="U91" s="161">
        <f t="shared" si="42"/>
        <v>5.8690275511339651E-2</v>
      </c>
      <c r="V91" s="64">
        <f t="shared" si="34"/>
        <v>-9.2404177285403399E-3</v>
      </c>
      <c r="W91" s="64">
        <f t="shared" si="36"/>
        <v>1.2070632208782017E-2</v>
      </c>
      <c r="X91" s="64">
        <f t="shared" si="21"/>
        <v>2.1251722339480361E-2</v>
      </c>
      <c r="Y91" s="64">
        <f t="shared" si="21"/>
        <v>9.8975428440077895E-3</v>
      </c>
      <c r="Z91" s="349">
        <f t="shared" si="21"/>
        <v>5.7574206968572295E-2</v>
      </c>
    </row>
    <row r="92" spans="1:26" s="120" customFormat="1" x14ac:dyDescent="0.25">
      <c r="A92" s="27">
        <f>'T1'!A92</f>
        <v>2014</v>
      </c>
      <c r="B92" s="75">
        <f>'T3'!B92/'T2'!$B92*100</f>
        <v>21635.262012617917</v>
      </c>
      <c r="C92" s="76">
        <f>'T3'!C92/'T2'!$B92*100</f>
        <v>6738.1416770253682</v>
      </c>
      <c r="D92" s="76">
        <f>'T3'!D92/'T2'!$B92*100</f>
        <v>10451.448507681689</v>
      </c>
      <c r="E92" s="76">
        <f>'T3'!E92/'T2'!$B92*100</f>
        <v>7227.6599765303363</v>
      </c>
      <c r="F92" s="76">
        <f>'T3'!F92/'T2'!$B92*100</f>
        <v>3568.855253554405</v>
      </c>
      <c r="G92" s="76">
        <f>'T3'!G92/'T2'!$B92*100</f>
        <v>1015.4531102386974</v>
      </c>
      <c r="H92" s="154">
        <f t="shared" si="25"/>
        <v>50636.820537648418</v>
      </c>
      <c r="I92" s="78">
        <f>'T3'!I92/'T2'!$B92*100</f>
        <v>359.97447765764605</v>
      </c>
      <c r="J92" s="78">
        <f>'T3'!J92/'T2'!$B92*100</f>
        <v>141.53353284972559</v>
      </c>
      <c r="K92" s="77">
        <f>'T3'!K92/'T2'!$B92*100</f>
        <v>614.21552725610957</v>
      </c>
      <c r="L92" s="359">
        <f t="shared" si="32"/>
        <v>1115.7235377634811</v>
      </c>
      <c r="M92" s="155">
        <f t="shared" si="33"/>
        <v>51752.544075411897</v>
      </c>
      <c r="N92" s="94"/>
      <c r="O92" s="92">
        <f t="shared" si="37"/>
        <v>3.4763984055903752E-2</v>
      </c>
      <c r="P92" s="58">
        <f t="shared" si="38"/>
        <v>2.9306356178216308E-2</v>
      </c>
      <c r="Q92" s="58">
        <f t="shared" si="35"/>
        <v>8.7445591621453378E-3</v>
      </c>
      <c r="R92" s="58">
        <f t="shared" si="39"/>
        <v>-3.3998057609616494E-2</v>
      </c>
      <c r="S92" s="58">
        <f t="shared" si="40"/>
        <v>0.23957524853799628</v>
      </c>
      <c r="T92" s="58">
        <f t="shared" si="41"/>
        <v>-2.609282515707001E-2</v>
      </c>
      <c r="U92" s="161">
        <f t="shared" si="42"/>
        <v>2.8799411941561326E-2</v>
      </c>
      <c r="V92" s="64">
        <f t="shared" si="34"/>
        <v>2.1196709157824678E-3</v>
      </c>
      <c r="W92" s="64">
        <f t="shared" si="36"/>
        <v>-1.3506367610573222E-2</v>
      </c>
      <c r="X92" s="64">
        <f t="shared" si="21"/>
        <v>2.9880138452872407E-2</v>
      </c>
      <c r="Y92" s="64">
        <f t="shared" si="21"/>
        <v>1.5143587569060646E-2</v>
      </c>
      <c r="Z92" s="349">
        <f t="shared" si="21"/>
        <v>2.8501134703138309E-2</v>
      </c>
    </row>
    <row r="93" spans="1:26" s="197" customFormat="1" x14ac:dyDescent="0.25">
      <c r="A93" s="27">
        <f>'T1'!A93</f>
        <v>2015</v>
      </c>
      <c r="B93" s="75">
        <f>'T3'!B93/'T2'!$B93*100</f>
        <v>22411.209654580507</v>
      </c>
      <c r="C93" s="76">
        <f>'T3'!C93/'T2'!$B93*100</f>
        <v>6780.9005385605969</v>
      </c>
      <c r="D93" s="76">
        <f>'T3'!D93/'T2'!$B93*100</f>
        <v>11304.288641427291</v>
      </c>
      <c r="E93" s="76">
        <f>'T3'!E93/'T2'!$B93*100</f>
        <v>7421.0403751271879</v>
      </c>
      <c r="F93" s="76">
        <f>'T3'!F93/'T2'!$B93*100</f>
        <v>3947.903847137899</v>
      </c>
      <c r="G93" s="76">
        <f>'T3'!G93/'T2'!$B93*100</f>
        <v>1006.2428860024407</v>
      </c>
      <c r="H93" s="154">
        <f t="shared" si="25"/>
        <v>52871.585942835911</v>
      </c>
      <c r="I93" s="78">
        <f>'T3'!I93/'T2'!$B93*100</f>
        <v>361.26484596300799</v>
      </c>
      <c r="J93" s="78">
        <f>'T3'!J93/'T2'!$B93*100</f>
        <v>152.9015779571734</v>
      </c>
      <c r="K93" s="77">
        <f>'T3'!K93/'T2'!$B93*100</f>
        <v>617.58210587929671</v>
      </c>
      <c r="L93" s="359">
        <f t="shared" si="32"/>
        <v>1131.7485297994781</v>
      </c>
      <c r="M93" s="155">
        <f t="shared" si="33"/>
        <v>54003.33447263539</v>
      </c>
      <c r="N93" s="94"/>
      <c r="O93" s="92">
        <f t="shared" si="37"/>
        <v>3.5864952386989835E-2</v>
      </c>
      <c r="P93" s="58">
        <f t="shared" si="38"/>
        <v>6.3457943725080401E-3</v>
      </c>
      <c r="Q93" s="58">
        <f t="shared" si="35"/>
        <v>8.1600185191437857E-2</v>
      </c>
      <c r="R93" s="58">
        <f t="shared" si="39"/>
        <v>2.6755602674281453E-2</v>
      </c>
      <c r="S93" s="58">
        <f t="shared" si="40"/>
        <v>0.10621013368529875</v>
      </c>
      <c r="T93" s="58">
        <f t="shared" si="41"/>
        <v>-9.0700635444325162E-3</v>
      </c>
      <c r="U93" s="161">
        <f t="shared" si="42"/>
        <v>4.4133209420720743E-2</v>
      </c>
      <c r="V93" s="64">
        <f t="shared" si="34"/>
        <v>3.5846105361645453E-3</v>
      </c>
      <c r="W93" s="64">
        <f t="shared" si="36"/>
        <v>8.0320506939637548E-2</v>
      </c>
      <c r="X93" s="64">
        <f t="shared" si="21"/>
        <v>5.4811030880750344E-3</v>
      </c>
      <c r="Y93" s="64">
        <f t="shared" si="21"/>
        <v>1.4362869916789478E-2</v>
      </c>
      <c r="Z93" s="349">
        <f t="shared" si="21"/>
        <v>4.3491396170663998E-2</v>
      </c>
    </row>
    <row r="94" spans="1:26" s="295" customFormat="1" x14ac:dyDescent="0.25">
      <c r="A94" s="27">
        <f>'T1'!A94</f>
        <v>2016</v>
      </c>
      <c r="B94" s="75">
        <f>'T3'!B94/'T2'!$B94*100</f>
        <v>23512.862839885074</v>
      </c>
      <c r="C94" s="76">
        <f>'T3'!C94/'T2'!$B94*100</f>
        <v>6742.7367552212918</v>
      </c>
      <c r="D94" s="76">
        <f>'T3'!D94/'T2'!$B94*100</f>
        <v>11130.172150110475</v>
      </c>
      <c r="E94" s="76">
        <f>'T3'!E94/'T2'!$B94*100</f>
        <v>6583.5373116414939</v>
      </c>
      <c r="F94" s="76">
        <f>'T3'!F94/'T2'!$B94*100</f>
        <v>3990.1862675653256</v>
      </c>
      <c r="G94" s="76">
        <f>'T3'!G94/'T2'!$B94*100</f>
        <v>949.1860892935357</v>
      </c>
      <c r="H94" s="154">
        <f t="shared" ref="H94" si="43">SUM(B94:G94)</f>
        <v>52908.681413717197</v>
      </c>
      <c r="I94" s="78">
        <f>'T3'!I94/'T2'!$B94*100</f>
        <v>348.4213475354515</v>
      </c>
      <c r="J94" s="78">
        <f>'T3'!J94/'T2'!$B94*100</f>
        <v>157.40157411068404</v>
      </c>
      <c r="K94" s="77">
        <f>'T3'!K94/'T2'!$B94*100</f>
        <v>613.32472573955317</v>
      </c>
      <c r="L94" s="359">
        <f t="shared" si="32"/>
        <v>1119.1476473856887</v>
      </c>
      <c r="M94" s="155">
        <f t="shared" si="33"/>
        <v>54027.829061102886</v>
      </c>
      <c r="N94" s="94"/>
      <c r="O94" s="92">
        <f t="shared" si="37"/>
        <v>4.9156346412537522E-2</v>
      </c>
      <c r="P94" s="58">
        <f t="shared" si="38"/>
        <v>-5.6281290548771956E-3</v>
      </c>
      <c r="Q94" s="58">
        <f t="shared" si="35"/>
        <v>-1.5402693335228923E-2</v>
      </c>
      <c r="R94" s="58">
        <f t="shared" si="39"/>
        <v>-0.11285520912845592</v>
      </c>
      <c r="S94" s="58">
        <f t="shared" si="40"/>
        <v>1.0710093777506646E-2</v>
      </c>
      <c r="T94" s="58">
        <f t="shared" si="41"/>
        <v>-5.6702807545380929E-2</v>
      </c>
      <c r="U94" s="161">
        <f t="shared" si="42"/>
        <v>7.0161449140937471E-4</v>
      </c>
      <c r="V94" s="64">
        <f t="shared" si="34"/>
        <v>-3.555147579698803E-2</v>
      </c>
      <c r="W94" s="64">
        <f t="shared" si="36"/>
        <v>2.9430671766978334E-2</v>
      </c>
      <c r="X94" s="64">
        <f t="shared" ref="X94" si="44">K94/K93-1</f>
        <v>-6.89362612552058E-3</v>
      </c>
      <c r="Y94" s="64">
        <f t="shared" ref="Y94" si="45">L94/L93-1</f>
        <v>-1.1133994948526182E-2</v>
      </c>
      <c r="Z94" s="349">
        <f t="shared" ref="Z94" si="46">M94/M93-1</f>
        <v>4.5357548208269094E-4</v>
      </c>
    </row>
    <row r="95" spans="1:26" s="295" customFormat="1" ht="15.75" thickBot="1" x14ac:dyDescent="0.3">
      <c r="A95" s="134">
        <f>'T1'!A95</f>
        <v>2017</v>
      </c>
      <c r="B95" s="135">
        <f>'T3'!B95/'T2'!$B95*100</f>
        <v>24475.493768</v>
      </c>
      <c r="C95" s="136">
        <f>'T3'!C95/'T2'!$B95*100</f>
        <v>6681.6747145199997</v>
      </c>
      <c r="D95" s="136">
        <f>'T3'!D95/'T2'!$B95*100</f>
        <v>11180.353602169711</v>
      </c>
      <c r="E95" s="136">
        <f>'T3'!E95/'T2'!$B95*100</f>
        <v>6560.103935000001</v>
      </c>
      <c r="F95" s="136">
        <f>'T3'!F95/'T2'!$B95*100</f>
        <v>3485.3071800000002</v>
      </c>
      <c r="G95" s="136">
        <f>'T3'!G95/'T2'!$B95*100</f>
        <v>986.66386000000011</v>
      </c>
      <c r="H95" s="166">
        <f t="shared" ref="H95" si="47">SUM(B95:G95)</f>
        <v>53369.597059689717</v>
      </c>
      <c r="I95" s="82">
        <f>'T3'!I95/'T2'!$B95*100</f>
        <v>352.41895948000007</v>
      </c>
      <c r="J95" s="82">
        <f>'T3'!J95/'T2'!$B95*100</f>
        <v>161.77515400000001</v>
      </c>
      <c r="K95" s="81">
        <f>'T3'!K95/'T2'!$B95*100</f>
        <v>611.03790199999992</v>
      </c>
      <c r="L95" s="360">
        <f t="shared" ref="L95" si="48">SUM(I95:K95)</f>
        <v>1125.23201548</v>
      </c>
      <c r="M95" s="156">
        <f t="shared" ref="M95" si="49">H95+L95</f>
        <v>54494.82907516972</v>
      </c>
      <c r="N95" s="94"/>
      <c r="O95" s="232">
        <f t="shared" ref="O95" si="50">B95/B94-1</f>
        <v>4.0940609175077025E-2</v>
      </c>
      <c r="P95" s="230">
        <f t="shared" ref="P95" si="51">C95/C94-1</f>
        <v>-9.0559728071851753E-3</v>
      </c>
      <c r="Q95" s="230">
        <f t="shared" ref="Q95" si="52">D95/D94-1</f>
        <v>4.5085962177806582E-3</v>
      </c>
      <c r="R95" s="230">
        <f t="shared" ref="R95" si="53">E95/E94-1</f>
        <v>-3.5593899650354643E-3</v>
      </c>
      <c r="S95" s="230">
        <f t="shared" ref="S95" si="54">F95/F94-1</f>
        <v>-0.12653020528622716</v>
      </c>
      <c r="T95" s="230">
        <f t="shared" ref="T95" si="55">G95/G94-1</f>
        <v>3.9484112893351186E-2</v>
      </c>
      <c r="U95" s="233">
        <f t="shared" ref="U95" si="56">H95/H94-1</f>
        <v>8.7115315229349122E-3</v>
      </c>
      <c r="V95" s="98">
        <f t="shared" ref="V95" si="57">I95/I94-1</f>
        <v>1.1473498890999467E-2</v>
      </c>
      <c r="W95" s="67">
        <f t="shared" ref="W95" si="58">J95/J94-1</f>
        <v>2.7786125482077484E-2</v>
      </c>
      <c r="X95" s="67">
        <f t="shared" ref="X95" si="59">K95/K94-1</f>
        <v>-3.7285692938529014E-3</v>
      </c>
      <c r="Y95" s="67">
        <f t="shared" ref="Y95" si="60">L95/L94-1</f>
        <v>5.4366089304875853E-3</v>
      </c>
      <c r="Z95" s="350">
        <f t="shared" ref="Z95" si="61">M95/M94-1</f>
        <v>8.6436938552292286E-3</v>
      </c>
    </row>
    <row r="96" spans="1:26" x14ac:dyDescent="0.25">
      <c r="A96" s="87" t="s">
        <v>282</v>
      </c>
      <c r="B96" s="3"/>
      <c r="C96" s="3"/>
      <c r="D96" s="3"/>
      <c r="E96" s="3"/>
      <c r="F96" s="3"/>
      <c r="G96" s="3"/>
      <c r="H96" s="3"/>
      <c r="I96" s="3"/>
      <c r="J96" s="3"/>
      <c r="K96" s="3"/>
      <c r="L96" s="101"/>
      <c r="M96" s="3"/>
      <c r="N96" s="3"/>
      <c r="O96" s="3"/>
      <c r="P96" s="3"/>
      <c r="Q96" s="3"/>
      <c r="R96" s="3"/>
      <c r="S96" s="3"/>
      <c r="T96" s="3"/>
      <c r="U96" s="3"/>
      <c r="V96" s="101"/>
      <c r="W96" s="101"/>
      <c r="X96" s="101"/>
      <c r="Y96" s="3"/>
      <c r="Z96" s="336"/>
    </row>
    <row r="97" spans="1:26" x14ac:dyDescent="0.25">
      <c r="A97" s="2" t="str">
        <f>'T1'!A97</f>
        <v>NOTES:</v>
      </c>
      <c r="B97" s="2" t="str">
        <f>'T1'!B97</f>
        <v>1. Fiscal Year ran Jan 1 to Dec 31 through 1938; Jan 1 to Jun 30 in 1939; and Jul 1 to Jun 30, from 1939-40 onward.</v>
      </c>
      <c r="C97" s="85"/>
      <c r="D97" s="85"/>
      <c r="E97" s="85"/>
      <c r="F97" s="85"/>
      <c r="G97" s="85"/>
      <c r="H97" s="85"/>
      <c r="I97" s="85"/>
      <c r="J97" s="85"/>
      <c r="K97" s="86"/>
      <c r="L97" s="85"/>
      <c r="M97" s="85"/>
      <c r="N97" s="3"/>
      <c r="O97" s="3"/>
      <c r="P97" s="3"/>
      <c r="Q97" s="3"/>
      <c r="R97" s="3"/>
      <c r="S97" s="3"/>
      <c r="T97" s="3"/>
      <c r="U97" s="3"/>
      <c r="V97" s="101"/>
      <c r="W97" s="101"/>
      <c r="X97" s="101"/>
      <c r="Y97" s="3"/>
      <c r="Z97" s="336"/>
    </row>
    <row r="98" spans="1:26" x14ac:dyDescent="0.25">
      <c r="A98" s="85"/>
      <c r="B98" s="85" t="str">
        <f>'T3'!B98</f>
        <v>2. Prior to 1967, general and financial business (gross receipts) taxes. See Table A1 for details.</v>
      </c>
      <c r="C98" s="85"/>
      <c r="D98" s="85"/>
      <c r="E98" s="85"/>
      <c r="F98" s="85"/>
      <c r="G98" s="85"/>
      <c r="H98" s="85"/>
      <c r="I98" s="85"/>
      <c r="J98" s="85"/>
      <c r="K98" s="86"/>
      <c r="L98" s="85"/>
      <c r="M98" s="85"/>
      <c r="N98" s="3"/>
      <c r="O98" s="3"/>
      <c r="P98" s="3"/>
      <c r="Q98" s="3"/>
      <c r="R98" s="3"/>
      <c r="S98" s="3"/>
      <c r="T98" s="3"/>
      <c r="U98" s="3"/>
      <c r="V98" s="101"/>
      <c r="W98" s="101"/>
      <c r="X98" s="101"/>
      <c r="Y98" s="3"/>
      <c r="Z98" s="336"/>
    </row>
    <row r="99" spans="1:26" ht="9.9499999999999993" customHeight="1" x14ac:dyDescent="0.25">
      <c r="A99" s="85"/>
      <c r="B99" s="3"/>
      <c r="C99" s="3"/>
      <c r="D99" s="3"/>
      <c r="E99" s="3"/>
      <c r="F99" s="3"/>
      <c r="G99" s="3"/>
      <c r="H99" s="3"/>
      <c r="I99" s="3"/>
      <c r="J99" s="3"/>
      <c r="K99" s="3"/>
      <c r="L99" s="101"/>
      <c r="M99" s="3"/>
      <c r="N99" s="3"/>
      <c r="O99" s="3"/>
      <c r="P99" s="3"/>
      <c r="Q99" s="3"/>
      <c r="R99" s="3"/>
      <c r="S99" s="3"/>
      <c r="T99" s="3"/>
      <c r="U99" s="3"/>
      <c r="V99" s="101"/>
      <c r="W99" s="101"/>
      <c r="X99" s="101"/>
      <c r="Y99" s="3"/>
      <c r="Z99" s="336"/>
    </row>
    <row r="100" spans="1:26" x14ac:dyDescent="0.25">
      <c r="B100" s="85"/>
      <c r="C100" s="85"/>
      <c r="D100" s="85"/>
      <c r="E100" s="85"/>
      <c r="F100" s="85"/>
      <c r="G100" s="85"/>
      <c r="H100" s="85"/>
      <c r="I100" s="85"/>
      <c r="J100" s="85"/>
      <c r="K100" s="85"/>
      <c r="L100" s="86"/>
      <c r="M100" s="85"/>
      <c r="N100" s="85"/>
      <c r="O100" s="85"/>
      <c r="P100" s="85"/>
      <c r="Q100" s="85"/>
      <c r="R100" s="85"/>
      <c r="S100" s="85"/>
      <c r="T100" s="85"/>
      <c r="U100" s="85"/>
      <c r="V100" s="86"/>
      <c r="W100" s="86"/>
      <c r="X100" s="86"/>
      <c r="Y100" s="85"/>
      <c r="Z100" s="87"/>
    </row>
    <row r="107" spans="1:26" hidden="1" x14ac:dyDescent="0.25">
      <c r="A107" s="106" t="str">
        <f>'T3'!A107</f>
        <v>2016f</v>
      </c>
      <c r="B107" s="77">
        <f>'T3'!B107/'T2'!$B106*100</f>
        <v>23512.862839885074</v>
      </c>
      <c r="C107" s="78">
        <f>'T3'!C107/'T2'!$B106*100</f>
        <v>6742.7367552212918</v>
      </c>
      <c r="D107" s="78">
        <f>'T3'!D107/'T2'!$B106*100</f>
        <v>11130.172150110475</v>
      </c>
      <c r="E107" s="78">
        <f>'T3'!E107/'T2'!$B106*100</f>
        <v>6583.5373116414939</v>
      </c>
      <c r="F107" s="78">
        <f>'T3'!F107/'T2'!$B106*100</f>
        <v>3990.1862675653256</v>
      </c>
      <c r="G107" s="78">
        <f>'T3'!G107/'T2'!$B106*100</f>
        <v>949.1860892935357</v>
      </c>
      <c r="H107" s="155">
        <f>SUM(B107:G107)</f>
        <v>52908.681413717197</v>
      </c>
      <c r="I107" s="79">
        <f>'T3'!I107/'T2'!$B106*100</f>
        <v>348.4213475354515</v>
      </c>
      <c r="J107" s="79">
        <f>'T3'!J107/'T2'!$B106*100</f>
        <v>157.40157411068404</v>
      </c>
      <c r="K107" s="80">
        <f>'T3'!K107/'T2'!$B106*100</f>
        <v>613.32472573955317</v>
      </c>
      <c r="L107" s="157">
        <v>1093.4928156200003</v>
      </c>
      <c r="M107" s="158">
        <f>H107+L107</f>
        <v>54002.174229337194</v>
      </c>
      <c r="N107" s="91"/>
      <c r="O107" s="95">
        <f t="shared" ref="O107:W107" si="62">B107/B93-1</f>
        <v>4.9156346412537522E-2</v>
      </c>
      <c r="P107" s="64">
        <f t="shared" si="62"/>
        <v>-5.6281290548771956E-3</v>
      </c>
      <c r="Q107" s="64">
        <f t="shared" si="62"/>
        <v>-1.5402693335228923E-2</v>
      </c>
      <c r="R107" s="64">
        <f t="shared" si="62"/>
        <v>-0.11285520912845592</v>
      </c>
      <c r="S107" s="64">
        <f t="shared" si="62"/>
        <v>1.0710093777506646E-2</v>
      </c>
      <c r="T107" s="64">
        <f t="shared" si="62"/>
        <v>-5.6702807545380929E-2</v>
      </c>
      <c r="U107" s="162">
        <f t="shared" si="62"/>
        <v>7.0161449140937471E-4</v>
      </c>
      <c r="V107" s="96">
        <f t="shared" si="62"/>
        <v>-3.555147579698803E-2</v>
      </c>
      <c r="W107" s="97">
        <f t="shared" si="62"/>
        <v>2.9430671766978334E-2</v>
      </c>
      <c r="X107" s="97">
        <f t="shared" ref="X107:Z107" si="63">K107/K93-1</f>
        <v>-6.89362612552058E-3</v>
      </c>
      <c r="Y107" s="164">
        <f t="shared" si="63"/>
        <v>-3.3802309587498081E-2</v>
      </c>
      <c r="Z107" s="162">
        <f t="shared" si="63"/>
        <v>-2.1484660336801298E-5</v>
      </c>
    </row>
    <row r="108" spans="1:26" hidden="1" x14ac:dyDescent="0.25">
      <c r="A108" s="106" t="str">
        <f>'T3'!A108</f>
        <v>2017f</v>
      </c>
      <c r="B108" s="77">
        <f>'T3'!B108/'T2'!$B107*100</f>
        <v>24475.493768</v>
      </c>
      <c r="C108" s="78">
        <f>'T3'!C108/'T2'!$B107*100</f>
        <v>6681.6747145199997</v>
      </c>
      <c r="D108" s="78">
        <f>'T3'!D108/'T2'!$B107*100</f>
        <v>11180.353602169711</v>
      </c>
      <c r="E108" s="78">
        <f>'T3'!E108/'T2'!$B107*100</f>
        <v>6560.103935000001</v>
      </c>
      <c r="F108" s="78">
        <f>'T3'!F108/'T2'!$B107*100</f>
        <v>3485.3071800000002</v>
      </c>
      <c r="G108" s="78">
        <f>'T3'!G108/'T2'!$B107*100</f>
        <v>986.66386000000011</v>
      </c>
      <c r="H108" s="155">
        <f>SUM(B108:G108)</f>
        <v>53369.597059689717</v>
      </c>
      <c r="I108" s="79">
        <f>'T3'!I108/'T2'!$B107*100</f>
        <v>352.41895948000007</v>
      </c>
      <c r="J108" s="79">
        <f>'T3'!J108/'T2'!$B107*100</f>
        <v>161.77515400000001</v>
      </c>
      <c r="K108" s="80">
        <f>'T3'!K108/'T2'!$B107*100</f>
        <v>611.03790199999992</v>
      </c>
      <c r="L108" s="157">
        <v>1029.8632410052112</v>
      </c>
      <c r="M108" s="158">
        <f>H108+L108</f>
        <v>54399.460300694926</v>
      </c>
      <c r="N108" s="3"/>
      <c r="O108" s="95">
        <f t="shared" ref="O108:W110" si="64">B108/B107-1</f>
        <v>4.0940609175077025E-2</v>
      </c>
      <c r="P108" s="64">
        <f t="shared" si="64"/>
        <v>-9.0559728071851753E-3</v>
      </c>
      <c r="Q108" s="64">
        <f t="shared" si="64"/>
        <v>4.5085962177806582E-3</v>
      </c>
      <c r="R108" s="64">
        <f t="shared" si="64"/>
        <v>-3.5593899650354643E-3</v>
      </c>
      <c r="S108" s="64">
        <f t="shared" si="64"/>
        <v>-0.12653020528622716</v>
      </c>
      <c r="T108" s="64">
        <f t="shared" si="64"/>
        <v>3.9484112893351186E-2</v>
      </c>
      <c r="U108" s="162">
        <f t="shared" si="64"/>
        <v>8.7115315229349122E-3</v>
      </c>
      <c r="V108" s="96">
        <f t="shared" si="64"/>
        <v>1.1473498890999467E-2</v>
      </c>
      <c r="W108" s="97">
        <f t="shared" si="64"/>
        <v>2.7786125482077484E-2</v>
      </c>
      <c r="X108" s="97">
        <f t="shared" ref="X108:Z108" si="65">K108/K107-1</f>
        <v>-3.7285692938529014E-3</v>
      </c>
      <c r="Y108" s="164">
        <f t="shared" si="65"/>
        <v>-5.8189293707166967E-2</v>
      </c>
      <c r="Z108" s="162">
        <f t="shared" si="65"/>
        <v>7.3568532568806244E-3</v>
      </c>
    </row>
    <row r="109" spans="1:26" hidden="1" x14ac:dyDescent="0.25">
      <c r="A109" s="106" t="str">
        <f>'T3'!A109</f>
        <v>2018f</v>
      </c>
      <c r="B109" s="77">
        <f>'T3'!B109/'T2'!$B108*100</f>
        <v>25737.658839277519</v>
      </c>
      <c r="C109" s="78">
        <f>'T3'!C109/'T2'!$B108*100</f>
        <v>6897.2715735063712</v>
      </c>
      <c r="D109" s="78">
        <f>'T3'!D109/'T2'!$B108*100</f>
        <v>11987.36547143616</v>
      </c>
      <c r="E109" s="78">
        <f>'T3'!E109/'T2'!$B108*100</f>
        <v>6562.4166989649266</v>
      </c>
      <c r="F109" s="78">
        <f>'T3'!F109/'T2'!$B108*100</f>
        <v>3263.6363975491176</v>
      </c>
      <c r="G109" s="78">
        <f>'T3'!G109/'T2'!$B108*100</f>
        <v>1005.3842639464451</v>
      </c>
      <c r="H109" s="155">
        <f>SUM(B109:G109)</f>
        <v>55453.733244680538</v>
      </c>
      <c r="I109" s="79">
        <f>'T3'!I109/'T2'!$B108*100</f>
        <v>360.81734427712757</v>
      </c>
      <c r="J109" s="79">
        <f>'T3'!J109/'T2'!$B108*100</f>
        <v>152.76090850412359</v>
      </c>
      <c r="K109" s="80">
        <f>'T3'!K109/'T2'!$B108*100</f>
        <v>624.32587959496368</v>
      </c>
      <c r="L109" s="157">
        <v>1036.780992143779</v>
      </c>
      <c r="M109" s="158">
        <f>H109+L109</f>
        <v>56490.514236824318</v>
      </c>
      <c r="N109" s="91"/>
      <c r="O109" s="95">
        <f t="shared" si="64"/>
        <v>5.1568523325470572E-2</v>
      </c>
      <c r="P109" s="64">
        <f t="shared" si="64"/>
        <v>3.2266889394938048E-2</v>
      </c>
      <c r="Q109" s="64">
        <f t="shared" si="64"/>
        <v>7.2181247390050052E-2</v>
      </c>
      <c r="R109" s="64">
        <f t="shared" si="64"/>
        <v>3.5254989674582404E-4</v>
      </c>
      <c r="S109" s="64">
        <f t="shared" si="64"/>
        <v>-6.360150511923679E-2</v>
      </c>
      <c r="T109" s="64">
        <f t="shared" si="64"/>
        <v>1.8973436349888129E-2</v>
      </c>
      <c r="U109" s="162">
        <f t="shared" si="64"/>
        <v>3.9051000940851788E-2</v>
      </c>
      <c r="V109" s="96">
        <f t="shared" si="64"/>
        <v>2.3830683824501042E-2</v>
      </c>
      <c r="W109" s="97">
        <f t="shared" si="64"/>
        <v>-5.5720827784694449E-2</v>
      </c>
      <c r="X109" s="97">
        <f t="shared" ref="X109:Z110" si="66">K109/K108-1</f>
        <v>2.1746568504949826E-2</v>
      </c>
      <c r="Y109" s="164">
        <f t="shared" si="66"/>
        <v>6.7171551164557641E-3</v>
      </c>
      <c r="Z109" s="162">
        <f t="shared" si="66"/>
        <v>3.8438872822837089E-2</v>
      </c>
    </row>
    <row r="110" spans="1:26" s="126" customFormat="1" ht="15.75" hidden="1" thickBot="1" x14ac:dyDescent="0.3">
      <c r="A110" s="107" t="str">
        <f>'T3'!A110</f>
        <v>2019f</v>
      </c>
      <c r="B110" s="81">
        <f>'T3'!B110/'T2'!$B109*100</f>
        <v>26580.460727327336</v>
      </c>
      <c r="C110" s="82">
        <f>'T3'!C110/'T2'!$B109*100</f>
        <v>7073.1084361670155</v>
      </c>
      <c r="D110" s="82">
        <f>'T3'!D110/'T2'!$B109*100</f>
        <v>11888.978198045335</v>
      </c>
      <c r="E110" s="82">
        <f>'T3'!E110/'T2'!$B109*100</f>
        <v>6586.1721517356555</v>
      </c>
      <c r="F110" s="82">
        <f>'T3'!F110/'T2'!$B109*100</f>
        <v>3335.8547920315018</v>
      </c>
      <c r="G110" s="82">
        <f>'T3'!G110/'T2'!$B109*100</f>
        <v>991.59652565196927</v>
      </c>
      <c r="H110" s="156">
        <f>SUM(B110:G110)</f>
        <v>56456.170830958814</v>
      </c>
      <c r="I110" s="83">
        <f>'T3'!I110/'T2'!$B109*100</f>
        <v>362.12831900910675</v>
      </c>
      <c r="J110" s="83">
        <f>'T3'!J110/'T2'!$B109*100</f>
        <v>148.96853749717812</v>
      </c>
      <c r="K110" s="84">
        <f>'T3'!K110/'T2'!$B109*100</f>
        <v>625.79844653315013</v>
      </c>
      <c r="L110" s="159">
        <v>1048.2659112453302</v>
      </c>
      <c r="M110" s="160">
        <f>H110+L110</f>
        <v>57504.436742204147</v>
      </c>
      <c r="N110" s="91"/>
      <c r="O110" s="98">
        <f t="shared" si="64"/>
        <v>3.2745864467036867E-2</v>
      </c>
      <c r="P110" s="67">
        <f t="shared" si="64"/>
        <v>2.5493684101995484E-2</v>
      </c>
      <c r="Q110" s="67">
        <f t="shared" si="64"/>
        <v>-8.2075810256444504E-3</v>
      </c>
      <c r="R110" s="67">
        <f t="shared" si="64"/>
        <v>3.6199244669232744E-3</v>
      </c>
      <c r="S110" s="67">
        <f t="shared" si="64"/>
        <v>2.2128198636532481E-2</v>
      </c>
      <c r="T110" s="67">
        <f t="shared" si="64"/>
        <v>-1.3713899042297251E-2</v>
      </c>
      <c r="U110" s="163">
        <f t="shared" si="64"/>
        <v>1.8077008122342031E-2</v>
      </c>
      <c r="V110" s="99">
        <f t="shared" si="64"/>
        <v>3.6333473231604518E-3</v>
      </c>
      <c r="W110" s="100">
        <f t="shared" si="64"/>
        <v>-2.4825533207948336E-2</v>
      </c>
      <c r="X110" s="100">
        <f t="shared" si="66"/>
        <v>2.3586511248609998E-3</v>
      </c>
      <c r="Y110" s="165">
        <f t="shared" si="66"/>
        <v>1.1077478453577205E-2</v>
      </c>
      <c r="Z110" s="163">
        <f t="shared" si="66"/>
        <v>1.794854444286309E-2</v>
      </c>
    </row>
  </sheetData>
  <conditionalFormatting sqref="O30:Z36 O37:U93">
    <cfRule type="cellIs" dxfId="44" priority="43" operator="lessThan">
      <formula>0</formula>
    </cfRule>
  </conditionalFormatting>
  <conditionalFormatting sqref="O8:Z15 O24:Z29">
    <cfRule type="cellIs" dxfId="43" priority="42" operator="lessThan">
      <formula>0</formula>
    </cfRule>
  </conditionalFormatting>
  <conditionalFormatting sqref="O8:Z15 O24:Z36 O37:U93">
    <cfRule type="cellIs" dxfId="42" priority="41" operator="lessThan">
      <formula>0</formula>
    </cfRule>
  </conditionalFormatting>
  <conditionalFormatting sqref="O16:Z23">
    <cfRule type="cellIs" dxfId="41" priority="40" operator="lessThan">
      <formula>0</formula>
    </cfRule>
  </conditionalFormatting>
  <conditionalFormatting sqref="O16:Z23">
    <cfRule type="cellIs" dxfId="40" priority="39" operator="lessThan">
      <formula>0</formula>
    </cfRule>
  </conditionalFormatting>
  <conditionalFormatting sqref="O94:U94">
    <cfRule type="cellIs" dxfId="39" priority="38" operator="lessThan">
      <formula>0</formula>
    </cfRule>
  </conditionalFormatting>
  <conditionalFormatting sqref="O94:U94">
    <cfRule type="cellIs" dxfId="38" priority="37" operator="lessThan">
      <formula>0</formula>
    </cfRule>
  </conditionalFormatting>
  <conditionalFormatting sqref="O95:U95">
    <cfRule type="cellIs" dxfId="37" priority="6" operator="lessThan">
      <formula>0</formula>
    </cfRule>
  </conditionalFormatting>
  <conditionalFormatting sqref="O95:U95">
    <cfRule type="cellIs" dxfId="36" priority="5" operator="lessThan">
      <formula>0</formula>
    </cfRule>
  </conditionalFormatting>
  <conditionalFormatting sqref="Z37:Z95">
    <cfRule type="cellIs" dxfId="35" priority="1" operator="lessThan">
      <formula>0</formula>
    </cfRule>
  </conditionalFormatting>
  <conditionalFormatting sqref="V37:Y95">
    <cfRule type="cellIs" dxfId="34" priority="4" operator="lessThan">
      <formula>0</formula>
    </cfRule>
  </conditionalFormatting>
  <conditionalFormatting sqref="V37:Y95">
    <cfRule type="cellIs" dxfId="33" priority="3" operator="lessThan">
      <formula>0</formula>
    </cfRule>
  </conditionalFormatting>
  <conditionalFormatting sqref="Z37:Z95">
    <cfRule type="cellIs" dxfId="32" priority="2" operator="lessThan">
      <formula>0</formula>
    </cfRule>
  </conditionalFormatting>
  <pageMargins left="0.7" right="0.7" top="0.75" bottom="0.75" header="0.3" footer="0.3"/>
  <pageSetup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4"/>
  <sheetViews>
    <sheetView showGridLines="0" workbookViewId="0"/>
  </sheetViews>
  <sheetFormatPr defaultRowHeight="14.25" x14ac:dyDescent="0.2"/>
  <cols>
    <col min="1" max="16384" width="9.140625" style="405"/>
  </cols>
  <sheetData>
    <row r="1" spans="1:2" s="412" customFormat="1" ht="15.75" x14ac:dyDescent="0.25">
      <c r="A1" s="411" t="s">
        <v>205</v>
      </c>
    </row>
    <row r="2" spans="1:2" s="403" customFormat="1" ht="12.75" x14ac:dyDescent="0.2">
      <c r="A2" s="422">
        <v>1</v>
      </c>
      <c r="B2" s="423" t="s">
        <v>42</v>
      </c>
    </row>
    <row r="3" spans="1:2" x14ac:dyDescent="0.2">
      <c r="A3" s="413"/>
      <c r="B3" s="406"/>
    </row>
    <row r="35" spans="1:10" x14ac:dyDescent="0.2">
      <c r="B35" s="414" t="s">
        <v>277</v>
      </c>
    </row>
    <row r="37" spans="1:10" x14ac:dyDescent="0.2">
      <c r="A37" s="450"/>
      <c r="B37" s="450"/>
      <c r="C37" s="450"/>
      <c r="D37" s="450"/>
      <c r="E37" s="450"/>
      <c r="F37" s="450"/>
      <c r="G37" s="450"/>
      <c r="H37" s="450"/>
      <c r="I37" s="450"/>
      <c r="J37" s="450"/>
    </row>
    <row r="38" spans="1:10" x14ac:dyDescent="0.2">
      <c r="A38" s="450"/>
      <c r="B38" s="450"/>
      <c r="C38" s="450"/>
      <c r="D38" s="450"/>
      <c r="E38" s="450"/>
      <c r="F38" s="450"/>
      <c r="G38" s="450"/>
      <c r="H38" s="450"/>
      <c r="I38" s="450"/>
      <c r="J38" s="450"/>
    </row>
    <row r="39" spans="1:10" x14ac:dyDescent="0.2">
      <c r="A39" s="450"/>
      <c r="B39" s="450"/>
      <c r="C39" s="450"/>
      <c r="D39" s="450"/>
      <c r="E39" s="450"/>
      <c r="F39" s="450"/>
      <c r="G39" s="450"/>
      <c r="H39" s="450"/>
      <c r="I39" s="450"/>
      <c r="J39" s="450"/>
    </row>
    <row r="40" spans="1:10" x14ac:dyDescent="0.2">
      <c r="A40" s="450"/>
      <c r="B40" s="450"/>
      <c r="C40" s="450"/>
      <c r="D40" s="450"/>
      <c r="E40" s="450"/>
      <c r="F40" s="450"/>
      <c r="G40" s="450"/>
      <c r="H40" s="450"/>
      <c r="I40" s="450"/>
      <c r="J40" s="450"/>
    </row>
    <row r="41" spans="1:10" x14ac:dyDescent="0.2">
      <c r="A41" s="448"/>
      <c r="B41" s="448"/>
      <c r="C41" s="448"/>
      <c r="D41" s="448"/>
      <c r="E41" s="448"/>
      <c r="F41" s="448"/>
      <c r="G41" s="448"/>
      <c r="H41" s="448"/>
      <c r="I41" s="448"/>
      <c r="J41" s="450"/>
    </row>
    <row r="42" spans="1:10" x14ac:dyDescent="0.2">
      <c r="A42" s="448"/>
      <c r="B42" s="460" t="str">
        <f>'F1'!B44</f>
        <v>Millions of 2017 dollars</v>
      </c>
      <c r="C42" s="448"/>
      <c r="D42" s="448"/>
      <c r="E42" s="448"/>
      <c r="F42" s="448"/>
      <c r="G42" s="448"/>
      <c r="H42" s="448"/>
      <c r="I42" s="448"/>
      <c r="J42" s="450"/>
    </row>
    <row r="43" spans="1:10" x14ac:dyDescent="0.2">
      <c r="A43" s="448"/>
      <c r="B43" s="448"/>
      <c r="C43" s="460"/>
      <c r="D43" s="460"/>
      <c r="E43" s="460"/>
      <c r="F43" s="460"/>
      <c r="G43" s="460"/>
      <c r="H43" s="460"/>
      <c r="I43" s="460"/>
      <c r="J43" s="450"/>
    </row>
    <row r="44" spans="1:10" x14ac:dyDescent="0.2">
      <c r="A44" s="448"/>
      <c r="B44" s="460" t="s">
        <v>210</v>
      </c>
      <c r="C44" s="460" t="s">
        <v>23</v>
      </c>
      <c r="D44" s="460" t="s">
        <v>35</v>
      </c>
      <c r="E44" s="460" t="s">
        <v>27</v>
      </c>
      <c r="F44" s="460" t="s">
        <v>28</v>
      </c>
      <c r="G44" s="460" t="s">
        <v>29</v>
      </c>
      <c r="H44" s="460" t="s">
        <v>25</v>
      </c>
      <c r="I44" s="460"/>
      <c r="J44" s="450"/>
    </row>
    <row r="45" spans="1:10" x14ac:dyDescent="0.2">
      <c r="A45" s="448"/>
      <c r="B45" s="460">
        <f>'T4'!A7</f>
        <v>1929</v>
      </c>
      <c r="C45" s="460">
        <f>'T4'!B7</f>
        <v>5941.4750024174673</v>
      </c>
      <c r="D45" s="460">
        <f>'T4'!C7+'T4'!I7*$A$2</f>
        <v>0</v>
      </c>
      <c r="E45" s="460">
        <f>'T4'!D7+'T4'!J7*$A$2</f>
        <v>0</v>
      </c>
      <c r="F45" s="460">
        <f>'T4'!E7</f>
        <v>223.75171280887488</v>
      </c>
      <c r="G45" s="460">
        <f>'T4'!F7</f>
        <v>42.554096086356289</v>
      </c>
      <c r="H45" s="460">
        <f>'T4'!G7+'T4'!K7*$A$2</f>
        <v>57.030521458044426</v>
      </c>
      <c r="I45" s="460"/>
      <c r="J45" s="450"/>
    </row>
    <row r="46" spans="1:10" x14ac:dyDescent="0.2">
      <c r="A46" s="448"/>
      <c r="B46" s="460">
        <f>'T4'!A8</f>
        <v>1930</v>
      </c>
      <c r="C46" s="460">
        <f>'T4'!B8</f>
        <v>6786.1778684748597</v>
      </c>
      <c r="D46" s="460">
        <f>'T4'!C8+'T4'!I8*$A$2</f>
        <v>0</v>
      </c>
      <c r="E46" s="460">
        <f>'T4'!D8+'T4'!J8*$A$2</f>
        <v>0</v>
      </c>
      <c r="F46" s="460">
        <f>'T4'!E8</f>
        <v>288.83506004613673</v>
      </c>
      <c r="G46" s="460">
        <f>'T4'!F8</f>
        <v>29.748384379406751</v>
      </c>
      <c r="H46" s="460">
        <f>'T4'!G8+'T4'!K8*$A$2</f>
        <v>65.348878933403157</v>
      </c>
      <c r="I46" s="460"/>
      <c r="J46" s="450"/>
    </row>
    <row r="47" spans="1:10" x14ac:dyDescent="0.2">
      <c r="A47" s="448"/>
      <c r="B47" s="460">
        <f>'T4'!A9</f>
        <v>1931</v>
      </c>
      <c r="C47" s="460">
        <f>'T4'!B9</f>
        <v>7333.583906564596</v>
      </c>
      <c r="D47" s="460">
        <f>'T4'!C9+'T4'!I9*$A$2</f>
        <v>0</v>
      </c>
      <c r="E47" s="460">
        <f>'T4'!D9+'T4'!J9*$A$2</f>
        <v>0</v>
      </c>
      <c r="F47" s="460">
        <f>'T4'!E9</f>
        <v>197.41005871678647</v>
      </c>
      <c r="G47" s="460">
        <f>'T4'!F9</f>
        <v>28.5683657206093</v>
      </c>
      <c r="H47" s="460">
        <f>'T4'!G9+'T4'!K9*$A$2</f>
        <v>83.81551942062309</v>
      </c>
      <c r="I47" s="460"/>
      <c r="J47" s="450"/>
    </row>
    <row r="48" spans="1:10" x14ac:dyDescent="0.2">
      <c r="A48" s="448"/>
      <c r="B48" s="460">
        <f>'T4'!A10</f>
        <v>1932</v>
      </c>
      <c r="C48" s="460">
        <f>'T4'!B10</f>
        <v>7680.1256362944796</v>
      </c>
      <c r="D48" s="460">
        <f>'T4'!C10+'T4'!I10*$A$2</f>
        <v>0</v>
      </c>
      <c r="E48" s="460">
        <f>'T4'!D10+'T4'!J10*$A$2</f>
        <v>0</v>
      </c>
      <c r="F48" s="460">
        <f>'T4'!E10</f>
        <v>279.70978440376712</v>
      </c>
      <c r="G48" s="460">
        <f>'T4'!F10</f>
        <v>18.258479344790178</v>
      </c>
      <c r="H48" s="460">
        <f>'T4'!G10+'T4'!K10*$A$2</f>
        <v>98.508681280387762</v>
      </c>
      <c r="I48" s="460"/>
      <c r="J48" s="450"/>
    </row>
    <row r="49" spans="1:10" x14ac:dyDescent="0.2">
      <c r="A49" s="448"/>
      <c r="B49" s="460">
        <f>'T4'!A11</f>
        <v>1933</v>
      </c>
      <c r="C49" s="460">
        <f>'T4'!B11</f>
        <v>7507.2956639388312</v>
      </c>
      <c r="D49" s="460">
        <f>'T4'!C11+'T4'!I11*$A$2</f>
        <v>0</v>
      </c>
      <c r="E49" s="460">
        <f>'T4'!D11+'T4'!J11*$A$2</f>
        <v>0</v>
      </c>
      <c r="F49" s="460">
        <f>'T4'!E11</f>
        <v>154.04342817810729</v>
      </c>
      <c r="G49" s="460">
        <f>'T4'!F11</f>
        <v>9.9067554757153165</v>
      </c>
      <c r="H49" s="460">
        <f>'T4'!G11+'T4'!K11*$A$2</f>
        <v>151.93174507376679</v>
      </c>
      <c r="I49" s="460"/>
      <c r="J49" s="450"/>
    </row>
    <row r="50" spans="1:10" x14ac:dyDescent="0.2">
      <c r="A50" s="448"/>
      <c r="B50" s="460">
        <f>'T4'!A12</f>
        <v>1934</v>
      </c>
      <c r="C50" s="460">
        <f>'T4'!B12</f>
        <v>8055.0226406478132</v>
      </c>
      <c r="D50" s="460">
        <f>'T4'!C12+'T4'!I12*$A$2</f>
        <v>0</v>
      </c>
      <c r="E50" s="460">
        <f>'T4'!D12+'T4'!J12*$A$2</f>
        <v>0</v>
      </c>
      <c r="F50" s="460">
        <f>'T4'!E12</f>
        <v>165.08924660238114</v>
      </c>
      <c r="G50" s="460">
        <f>'T4'!F12</f>
        <v>7.771257140365484</v>
      </c>
      <c r="H50" s="460">
        <f>'T4'!G12+'T4'!K12*$A$2</f>
        <v>213.60473392432081</v>
      </c>
      <c r="I50" s="460"/>
      <c r="J50" s="450"/>
    </row>
    <row r="51" spans="1:10" x14ac:dyDescent="0.2">
      <c r="A51" s="448"/>
      <c r="B51" s="460">
        <f>'T4'!A13</f>
        <v>1935</v>
      </c>
      <c r="C51" s="460">
        <f>'T4'!B13</f>
        <v>7915.21569357712</v>
      </c>
      <c r="D51" s="460">
        <f>'T4'!C13+'T4'!I13*$A$2</f>
        <v>452.11461222445655</v>
      </c>
      <c r="E51" s="460">
        <f>'T4'!D13+'T4'!J13*$A$2</f>
        <v>0</v>
      </c>
      <c r="F51" s="460">
        <f>'T4'!E13</f>
        <v>229.13264897068601</v>
      </c>
      <c r="G51" s="460">
        <f>'T4'!F13</f>
        <v>8.5340315779499694</v>
      </c>
      <c r="H51" s="460">
        <f>'T4'!G13+'T4'!K13*$A$2</f>
        <v>203.41691927338624</v>
      </c>
      <c r="I51" s="460"/>
      <c r="J51" s="450"/>
    </row>
    <row r="52" spans="1:10" x14ac:dyDescent="0.2">
      <c r="A52" s="448"/>
      <c r="B52" s="460">
        <f>'T4'!A14</f>
        <v>1936</v>
      </c>
      <c r="C52" s="460">
        <f>'T4'!B14</f>
        <v>7639.1876877989744</v>
      </c>
      <c r="D52" s="460">
        <f>'T4'!C14+'T4'!I14*$A$2</f>
        <v>733.966268775598</v>
      </c>
      <c r="E52" s="460">
        <f>'T4'!D14+'T4'!J14*$A$2</f>
        <v>0</v>
      </c>
      <c r="F52" s="460">
        <f>'T4'!E14</f>
        <v>239.83708146905713</v>
      </c>
      <c r="G52" s="460">
        <f>'T4'!F14</f>
        <v>17.931396849037213</v>
      </c>
      <c r="H52" s="460">
        <f>'T4'!G14+'T4'!K14*$A$2</f>
        <v>210.79515057488311</v>
      </c>
      <c r="I52" s="460"/>
      <c r="J52" s="450"/>
    </row>
    <row r="53" spans="1:10" x14ac:dyDescent="0.2">
      <c r="A53" s="448"/>
      <c r="B53" s="460">
        <f>'T4'!A15</f>
        <v>1937</v>
      </c>
      <c r="C53" s="460">
        <f>'T4'!B15</f>
        <v>7735.680527307265</v>
      </c>
      <c r="D53" s="460">
        <f>'T4'!C15+'T4'!I15*$A$2</f>
        <v>751.23766806128083</v>
      </c>
      <c r="E53" s="460">
        <f>'T4'!D15+'T4'!J15*$A$2</f>
        <v>0</v>
      </c>
      <c r="F53" s="460">
        <f>'T4'!E15</f>
        <v>294.00173868262891</v>
      </c>
      <c r="G53" s="460">
        <f>'T4'!F15</f>
        <v>15.623780157066196</v>
      </c>
      <c r="H53" s="460">
        <f>'T4'!G15+'T4'!K15*$A$2</f>
        <v>131.92226383495972</v>
      </c>
      <c r="I53" s="460"/>
      <c r="J53" s="450"/>
    </row>
    <row r="54" spans="1:10" x14ac:dyDescent="0.2">
      <c r="A54" s="448"/>
      <c r="B54" s="460">
        <f>'T4'!A16</f>
        <v>1938</v>
      </c>
      <c r="C54" s="460">
        <f>'T4'!B16</f>
        <v>7695.2920699624456</v>
      </c>
      <c r="D54" s="460">
        <f>'T4'!C16+'T4'!I16*$A$2</f>
        <v>751.69737018467458</v>
      </c>
      <c r="E54" s="460">
        <f>'T4'!D16+'T4'!J16*$A$2</f>
        <v>0</v>
      </c>
      <c r="F54" s="460">
        <f>'T4'!E16</f>
        <v>328.33086837921491</v>
      </c>
      <c r="G54" s="460">
        <f>'T4'!F16</f>
        <v>13.970267257970676</v>
      </c>
      <c r="H54" s="460">
        <f>'T4'!G16+'T4'!K16*$A$2</f>
        <v>210.67356847768201</v>
      </c>
      <c r="I54" s="460"/>
      <c r="J54" s="450"/>
    </row>
    <row r="55" spans="1:10" x14ac:dyDescent="0.2">
      <c r="A55" s="448"/>
      <c r="B55" s="461">
        <v>1939</v>
      </c>
      <c r="C55" s="461">
        <f>'T4'!B17*2</f>
        <v>8004.4266156478825</v>
      </c>
      <c r="D55" s="461">
        <f>'T4'!C17*2+'T4'!I17*2*$A$2</f>
        <v>890.83885252536527</v>
      </c>
      <c r="E55" s="461">
        <f>'T4'!D17*2+'T4'!J17*2*$A$2</f>
        <v>0</v>
      </c>
      <c r="F55" s="461">
        <f>'T4'!E17*2</f>
        <v>532.66848512799777</v>
      </c>
      <c r="G55" s="461">
        <f>'T4'!F17*2</f>
        <v>11.299135807966621</v>
      </c>
      <c r="H55" s="461">
        <f>'T4'!G17*2+'T4'!K17*2*$A$2</f>
        <v>282.00018505130026</v>
      </c>
      <c r="I55" s="460"/>
      <c r="J55" s="450"/>
    </row>
    <row r="56" spans="1:10" x14ac:dyDescent="0.2">
      <c r="A56" s="448"/>
      <c r="B56" s="460">
        <f>'T4'!A18</f>
        <v>1940</v>
      </c>
      <c r="C56" s="460">
        <f>'T4'!B18</f>
        <v>7680.8536320064832</v>
      </c>
      <c r="D56" s="460">
        <f>'T4'!C18+'T4'!I18*$A$2</f>
        <v>847.17170454520385</v>
      </c>
      <c r="E56" s="460">
        <f>'T4'!D18+'T4'!J18*$A$2</f>
        <v>0</v>
      </c>
      <c r="F56" s="460">
        <f>'T4'!E18</f>
        <v>275.57759594318412</v>
      </c>
      <c r="G56" s="460">
        <f>'T4'!F18</f>
        <v>14.129119600446</v>
      </c>
      <c r="H56" s="460">
        <f>'T4'!G18+'T4'!K18*$A$2</f>
        <v>251.39491812911064</v>
      </c>
      <c r="I56" s="460"/>
      <c r="J56" s="450"/>
    </row>
    <row r="57" spans="1:10" x14ac:dyDescent="0.2">
      <c r="A57" s="448"/>
      <c r="B57" s="460">
        <f>'T4'!A19</f>
        <v>1941</v>
      </c>
      <c r="C57" s="460">
        <f>'T4'!B19</f>
        <v>7410.3792221560452</v>
      </c>
      <c r="D57" s="460">
        <f>'T4'!C19+'T4'!I19*$A$2</f>
        <v>904.45077594009331</v>
      </c>
      <c r="E57" s="460">
        <f>'T4'!D19+'T4'!J19*$A$2</f>
        <v>0</v>
      </c>
      <c r="F57" s="460">
        <f>'T4'!E19</f>
        <v>306.17040450361804</v>
      </c>
      <c r="G57" s="460">
        <f>'T4'!F19</f>
        <v>14.027605537389345</v>
      </c>
      <c r="H57" s="460">
        <f>'T4'!G19+'T4'!K19*$A$2</f>
        <v>132.80228999789102</v>
      </c>
      <c r="I57" s="460"/>
      <c r="J57" s="450"/>
    </row>
    <row r="58" spans="1:10" x14ac:dyDescent="0.2">
      <c r="A58" s="448"/>
      <c r="B58" s="460">
        <f>'T4'!A20</f>
        <v>1942</v>
      </c>
      <c r="C58" s="460">
        <f>'T4'!B20</f>
        <v>6731.7990645630589</v>
      </c>
      <c r="D58" s="460">
        <f>'T4'!C20+'T4'!I20*$A$2</f>
        <v>759.93176709634577</v>
      </c>
      <c r="E58" s="460">
        <f>'T4'!D20+'T4'!J20*$A$2</f>
        <v>0</v>
      </c>
      <c r="F58" s="460">
        <f>'T4'!E20</f>
        <v>234.22217970868701</v>
      </c>
      <c r="G58" s="460">
        <f>'T4'!F20</f>
        <v>10.591599949704742</v>
      </c>
      <c r="H58" s="460">
        <f>'T4'!G20+'T4'!K20*$A$2</f>
        <v>119.32906313810732</v>
      </c>
      <c r="I58" s="460"/>
      <c r="J58" s="450"/>
    </row>
    <row r="59" spans="1:10" x14ac:dyDescent="0.2">
      <c r="A59" s="448"/>
      <c r="B59" s="460">
        <f>'T4'!A21</f>
        <v>1943</v>
      </c>
      <c r="C59" s="460">
        <f>'T4'!B21</f>
        <v>6292.7702129304516</v>
      </c>
      <c r="D59" s="460">
        <f>'T4'!C21+'T4'!I21*$A$2</f>
        <v>456.05385152515305</v>
      </c>
      <c r="E59" s="460">
        <f>'T4'!D21+'T4'!J21*$A$2</f>
        <v>0</v>
      </c>
      <c r="F59" s="460">
        <f>'T4'!E21</f>
        <v>304.13117092383834</v>
      </c>
      <c r="G59" s="460">
        <f>'T4'!F21</f>
        <v>5.3137366921966018</v>
      </c>
      <c r="H59" s="460">
        <f>'T4'!G21+'T4'!K21*$A$2</f>
        <v>89.922421687357357</v>
      </c>
      <c r="I59" s="460"/>
      <c r="J59" s="450"/>
    </row>
    <row r="60" spans="1:10" x14ac:dyDescent="0.2">
      <c r="A60" s="448"/>
      <c r="B60" s="460">
        <f>'T4'!A22</f>
        <v>1944</v>
      </c>
      <c r="C60" s="460">
        <f>'T4'!B22</f>
        <v>6344.4912922060284</v>
      </c>
      <c r="D60" s="460">
        <f>'T4'!C22+'T4'!I22*$A$2</f>
        <v>485.982562013424</v>
      </c>
      <c r="E60" s="460">
        <f>'T4'!D22+'T4'!J22*$A$2</f>
        <v>0</v>
      </c>
      <c r="F60" s="460">
        <f>'T4'!E22</f>
        <v>330.21591960474331</v>
      </c>
      <c r="G60" s="460">
        <f>'T4'!F22</f>
        <v>10.707744520473266</v>
      </c>
      <c r="H60" s="460">
        <f>'T4'!G22+'T4'!K22*$A$2</f>
        <v>84.352963315247152</v>
      </c>
      <c r="I60" s="460"/>
      <c r="J60" s="450"/>
    </row>
    <row r="61" spans="1:10" x14ac:dyDescent="0.2">
      <c r="A61" s="448"/>
      <c r="B61" s="460">
        <f>'T4'!A23</f>
        <v>1945</v>
      </c>
      <c r="C61" s="460">
        <f>'T4'!B23</f>
        <v>5616.3907626758801</v>
      </c>
      <c r="D61" s="460">
        <f>'T4'!C23+'T4'!I23*$A$2</f>
        <v>510.14027191843593</v>
      </c>
      <c r="E61" s="460">
        <f>'T4'!D23+'T4'!J23*$A$2</f>
        <v>0</v>
      </c>
      <c r="F61" s="460">
        <f>'T4'!E23</f>
        <v>336.50858318323947</v>
      </c>
      <c r="G61" s="460">
        <f>'T4'!F23</f>
        <v>22.803162758033345</v>
      </c>
      <c r="H61" s="460">
        <f>'T4'!G23+'T4'!K23*$A$2</f>
        <v>85.483397282744477</v>
      </c>
      <c r="I61" s="460"/>
      <c r="J61" s="450"/>
    </row>
    <row r="62" spans="1:10" x14ac:dyDescent="0.2">
      <c r="A62" s="448"/>
      <c r="B62" s="460">
        <f>'T4'!A24</f>
        <v>1946</v>
      </c>
      <c r="C62" s="460">
        <f>'T4'!B24</f>
        <v>5102.0903248003769</v>
      </c>
      <c r="D62" s="460">
        <f>'T4'!C24+'T4'!I24*$A$2</f>
        <v>533.51438251385889</v>
      </c>
      <c r="E62" s="460">
        <f>'T4'!D24+'T4'!J24*$A$2</f>
        <v>0</v>
      </c>
      <c r="F62" s="460">
        <f>'T4'!E24</f>
        <v>310.84184645202481</v>
      </c>
      <c r="G62" s="460">
        <f>'T4'!F24</f>
        <v>25.988174664677249</v>
      </c>
      <c r="H62" s="460">
        <f>'T4'!G24+'T4'!K24*$A$2</f>
        <v>146.77826214564692</v>
      </c>
      <c r="I62" s="460"/>
      <c r="J62" s="450"/>
    </row>
    <row r="63" spans="1:10" x14ac:dyDescent="0.2">
      <c r="A63" s="448"/>
      <c r="B63" s="460">
        <f>'T4'!A25</f>
        <v>1947</v>
      </c>
      <c r="C63" s="460">
        <f>'T4'!B25</f>
        <v>4549.6812963357779</v>
      </c>
      <c r="D63" s="460">
        <f>'T4'!C25+'T4'!I25*$A$2</f>
        <v>1065.8851529512037</v>
      </c>
      <c r="E63" s="460">
        <f>'T4'!D25+'T4'!J25*$A$2</f>
        <v>0</v>
      </c>
      <c r="F63" s="460">
        <f>'T4'!E25</f>
        <v>410.50365680017143</v>
      </c>
      <c r="G63" s="460">
        <f>'T4'!F25</f>
        <v>36.301254823326722</v>
      </c>
      <c r="H63" s="460">
        <f>'T4'!G25+'T4'!K25*$A$2</f>
        <v>260.57222666773862</v>
      </c>
      <c r="I63" s="460"/>
      <c r="J63" s="450"/>
    </row>
    <row r="64" spans="1:10" x14ac:dyDescent="0.2">
      <c r="A64" s="448"/>
      <c r="B64" s="460">
        <f>'T4'!A26</f>
        <v>1948</v>
      </c>
      <c r="C64" s="460">
        <f>'T4'!B26</f>
        <v>4762.6687542239915</v>
      </c>
      <c r="D64" s="460">
        <f>'T4'!C26+'T4'!I26*$A$2</f>
        <v>1248.9648786124249</v>
      </c>
      <c r="E64" s="460">
        <f>'T4'!D26+'T4'!J26*$A$2</f>
        <v>0</v>
      </c>
      <c r="F64" s="460">
        <f>'T4'!E26</f>
        <v>371.19133732632469</v>
      </c>
      <c r="G64" s="460">
        <f>'T4'!F26</f>
        <v>47.445100809553644</v>
      </c>
      <c r="H64" s="460">
        <f>'T4'!G26+'T4'!K26*$A$2</f>
        <v>214.86024555799969</v>
      </c>
      <c r="I64" s="460"/>
      <c r="J64" s="450"/>
    </row>
    <row r="65" spans="1:10" x14ac:dyDescent="0.2">
      <c r="A65" s="448"/>
      <c r="B65" s="460">
        <f>'T4'!A27</f>
        <v>1949</v>
      </c>
      <c r="C65" s="460">
        <f>'T4'!B27</f>
        <v>4813.1462905669478</v>
      </c>
      <c r="D65" s="460">
        <f>'T4'!C27+'T4'!I27*$A$2</f>
        <v>1291.13476602725</v>
      </c>
      <c r="E65" s="460">
        <f>'T4'!D27+'T4'!J27*$A$2</f>
        <v>0</v>
      </c>
      <c r="F65" s="460">
        <f>'T4'!E27</f>
        <v>611.55973879986925</v>
      </c>
      <c r="G65" s="460">
        <f>'T4'!F27</f>
        <v>38.258487326426732</v>
      </c>
      <c r="H65" s="460">
        <f>'T4'!G27+'T4'!K27*$A$2</f>
        <v>205.61348900027522</v>
      </c>
      <c r="I65" s="460"/>
      <c r="J65" s="450"/>
    </row>
    <row r="66" spans="1:10" x14ac:dyDescent="0.2">
      <c r="A66" s="448"/>
      <c r="B66" s="460">
        <f>'T4'!A28</f>
        <v>1950</v>
      </c>
      <c r="C66" s="460">
        <f>'T4'!B28</f>
        <v>4931.1189407295824</v>
      </c>
      <c r="D66" s="460">
        <f>'T4'!C28+'T4'!I28*$A$2</f>
        <v>1256.3593265496777</v>
      </c>
      <c r="E66" s="460">
        <f>'T4'!D28+'T4'!J28*$A$2</f>
        <v>0</v>
      </c>
      <c r="F66" s="460">
        <f>'T4'!E28</f>
        <v>602.12423635342759</v>
      </c>
      <c r="G66" s="460">
        <f>'T4'!F28</f>
        <v>35.778990083613294</v>
      </c>
      <c r="H66" s="460">
        <f>'T4'!G28+'T4'!K28*$A$2</f>
        <v>203.90381751461112</v>
      </c>
      <c r="I66" s="460"/>
      <c r="J66" s="450"/>
    </row>
    <row r="67" spans="1:10" x14ac:dyDescent="0.2">
      <c r="A67" s="448"/>
      <c r="B67" s="460">
        <f>'T4'!A29</f>
        <v>1951</v>
      </c>
      <c r="C67" s="460">
        <f>'T4'!B29</f>
        <v>5260.493923478738</v>
      </c>
      <c r="D67" s="460">
        <f>'T4'!C29+'T4'!I29*$A$2</f>
        <v>1346.3122169041555</v>
      </c>
      <c r="E67" s="460">
        <f>'T4'!D29+'T4'!J29*$A$2</f>
        <v>0</v>
      </c>
      <c r="F67" s="460">
        <f>'T4'!E29</f>
        <v>644.4809960566439</v>
      </c>
      <c r="G67" s="460">
        <f>'T4'!F29</f>
        <v>44.689467316233831</v>
      </c>
      <c r="H67" s="460">
        <f>'T4'!G29+'T4'!K29*$A$2</f>
        <v>208.14123010477525</v>
      </c>
      <c r="I67" s="460"/>
      <c r="J67" s="450"/>
    </row>
    <row r="68" spans="1:10" x14ac:dyDescent="0.2">
      <c r="A68" s="448"/>
      <c r="B68" s="460">
        <f>'T4'!A30</f>
        <v>1952</v>
      </c>
      <c r="C68" s="460">
        <f>'T4'!B30</f>
        <v>5264.6080851176048</v>
      </c>
      <c r="D68" s="460">
        <f>'T4'!C30+'T4'!I30*$A$2</f>
        <v>1790.4605992003028</v>
      </c>
      <c r="E68" s="460">
        <f>'T4'!D30+'T4'!J30*$A$2</f>
        <v>0</v>
      </c>
      <c r="F68" s="460">
        <f>'T4'!E30</f>
        <v>650.47806195140993</v>
      </c>
      <c r="G68" s="460">
        <f>'T4'!F30</f>
        <v>39.057755625738125</v>
      </c>
      <c r="H68" s="460">
        <f>'T4'!G30+'T4'!K30*$A$2</f>
        <v>292.88379405841982</v>
      </c>
      <c r="I68" s="460"/>
      <c r="J68" s="450"/>
    </row>
    <row r="69" spans="1:10" x14ac:dyDescent="0.2">
      <c r="A69" s="448"/>
      <c r="B69" s="460">
        <f>'T4'!A31</f>
        <v>1953</v>
      </c>
      <c r="C69" s="460">
        <f>'T4'!B31</f>
        <v>5675.9806069711185</v>
      </c>
      <c r="D69" s="460">
        <f>'T4'!C31+'T4'!I31*$A$2</f>
        <v>2139.2422365118737</v>
      </c>
      <c r="E69" s="460">
        <f>'T4'!D31+'T4'!J31*$A$2</f>
        <v>0</v>
      </c>
      <c r="F69" s="460">
        <f>'T4'!E31</f>
        <v>687.69945035771764</v>
      </c>
      <c r="G69" s="460">
        <f>'T4'!F31</f>
        <v>37.777442903103903</v>
      </c>
      <c r="H69" s="460">
        <f>'T4'!G31+'T4'!K31*$A$2</f>
        <v>396.18301159679999</v>
      </c>
      <c r="I69" s="460"/>
      <c r="J69" s="450"/>
    </row>
    <row r="70" spans="1:10" x14ac:dyDescent="0.2">
      <c r="A70" s="448"/>
      <c r="B70" s="460">
        <f>'T4'!A32</f>
        <v>1954</v>
      </c>
      <c r="C70" s="460">
        <f>'T4'!B32</f>
        <v>6185.4335933435959</v>
      </c>
      <c r="D70" s="460">
        <f>'T4'!C32+'T4'!I32*$A$2</f>
        <v>1882.2768428998347</v>
      </c>
      <c r="E70" s="460">
        <f>'T4'!D32+'T4'!J32*$A$2</f>
        <v>0</v>
      </c>
      <c r="F70" s="460">
        <f>'T4'!E32</f>
        <v>680.30082238159002</v>
      </c>
      <c r="G70" s="460">
        <f>'T4'!F32</f>
        <v>40.544601169490889</v>
      </c>
      <c r="H70" s="460">
        <f>'T4'!G32+'T4'!K32*$A$2</f>
        <v>332.70417395510839</v>
      </c>
      <c r="I70" s="460"/>
      <c r="J70" s="450"/>
    </row>
    <row r="71" spans="1:10" x14ac:dyDescent="0.2">
      <c r="A71" s="448"/>
      <c r="B71" s="460">
        <f>'T4'!A33</f>
        <v>1955</v>
      </c>
      <c r="C71" s="460">
        <f>'T4'!B33</f>
        <v>6325.1909050292843</v>
      </c>
      <c r="D71" s="460">
        <f>'T4'!C33+'T4'!I33*$A$2</f>
        <v>1966.300835650879</v>
      </c>
      <c r="E71" s="460">
        <f>'T4'!D33+'T4'!J33*$A$2</f>
        <v>0</v>
      </c>
      <c r="F71" s="460">
        <f>'T4'!E33</f>
        <v>668.80410037471233</v>
      </c>
      <c r="G71" s="460">
        <f>'T4'!F33</f>
        <v>43.415035333319558</v>
      </c>
      <c r="H71" s="460">
        <f>'T4'!G33+'T4'!K33*$A$2</f>
        <v>383.30427655660463</v>
      </c>
      <c r="I71" s="460"/>
      <c r="J71" s="450"/>
    </row>
    <row r="72" spans="1:10" x14ac:dyDescent="0.2">
      <c r="A72" s="448"/>
      <c r="B72" s="460">
        <f>'T4'!A34</f>
        <v>1956</v>
      </c>
      <c r="C72" s="460">
        <f>'T4'!B34</f>
        <v>6716.1577180041195</v>
      </c>
      <c r="D72" s="460">
        <f>'T4'!C34+'T4'!I34*$A$2</f>
        <v>2000.6390786572013</v>
      </c>
      <c r="E72" s="460">
        <f>'T4'!D34+'T4'!J34*$A$2</f>
        <v>0</v>
      </c>
      <c r="F72" s="460">
        <f>'T4'!E34</f>
        <v>847.86593037872512</v>
      </c>
      <c r="G72" s="460">
        <f>'T4'!F34</f>
        <v>53.198437093847275</v>
      </c>
      <c r="H72" s="460">
        <f>'T4'!G34+'T4'!K34*$A$2</f>
        <v>380.82068416621894</v>
      </c>
      <c r="I72" s="460"/>
      <c r="J72" s="450"/>
    </row>
    <row r="73" spans="1:10" x14ac:dyDescent="0.2">
      <c r="A73" s="448"/>
      <c r="B73" s="460">
        <f>'T4'!A35</f>
        <v>1957</v>
      </c>
      <c r="C73" s="460">
        <f>'T4'!B35</f>
        <v>6870.1362295342878</v>
      </c>
      <c r="D73" s="460">
        <f>'T4'!C35+'T4'!I35*$A$2</f>
        <v>2059.9484334813815</v>
      </c>
      <c r="E73" s="460">
        <f>'T4'!D35+'T4'!J35*$A$2</f>
        <v>0</v>
      </c>
      <c r="F73" s="460">
        <f>'T4'!E35</f>
        <v>867.29535569744007</v>
      </c>
      <c r="G73" s="460">
        <f>'T4'!F35</f>
        <v>49.085512947960275</v>
      </c>
      <c r="H73" s="460">
        <f>'T4'!G35+'T4'!K35*$A$2</f>
        <v>306.56009637804175</v>
      </c>
      <c r="I73" s="460"/>
      <c r="J73" s="450"/>
    </row>
    <row r="74" spans="1:10" x14ac:dyDescent="0.2">
      <c r="A74" s="448"/>
      <c r="B74" s="460">
        <f>'T4'!A36</f>
        <v>1958</v>
      </c>
      <c r="C74" s="460">
        <f>'T4'!B36</f>
        <v>6820.0205072870222</v>
      </c>
      <c r="D74" s="460">
        <f>'T4'!C36+'T4'!I36*$A$2</f>
        <v>2014.6413877186753</v>
      </c>
      <c r="E74" s="460">
        <f>'T4'!D36+'T4'!J36*$A$2</f>
        <v>0</v>
      </c>
      <c r="F74" s="460">
        <f>'T4'!E36</f>
        <v>861.79472023294852</v>
      </c>
      <c r="G74" s="460">
        <f>'T4'!F36</f>
        <v>44.825018451945844</v>
      </c>
      <c r="H74" s="460">
        <f>'T4'!G36+'T4'!K36*$A$2</f>
        <v>369.94483602507046</v>
      </c>
      <c r="I74" s="460"/>
      <c r="J74" s="450"/>
    </row>
    <row r="75" spans="1:10" x14ac:dyDescent="0.2">
      <c r="A75" s="448"/>
      <c r="B75" s="460">
        <f>'T4'!A37</f>
        <v>1959</v>
      </c>
      <c r="C75" s="460">
        <f>'T4'!B37</f>
        <v>7056.7278564616172</v>
      </c>
      <c r="D75" s="460">
        <f>'T4'!C37+'T4'!I37*$A$2</f>
        <v>2070.6014197532318</v>
      </c>
      <c r="E75" s="460">
        <f>'T4'!D37+'T4'!J37*$A$2</f>
        <v>0</v>
      </c>
      <c r="F75" s="460">
        <f>'T4'!E37</f>
        <v>861.47766095513452</v>
      </c>
      <c r="G75" s="460">
        <f>'T4'!F37</f>
        <v>58.885579018086133</v>
      </c>
      <c r="H75" s="460">
        <f>'T4'!G37+'T4'!K37*$A$2</f>
        <v>362.83990927767229</v>
      </c>
      <c r="I75" s="460"/>
      <c r="J75" s="450"/>
    </row>
    <row r="76" spans="1:10" x14ac:dyDescent="0.2">
      <c r="A76" s="448"/>
      <c r="B76" s="460">
        <f>'T4'!A38</f>
        <v>1960</v>
      </c>
      <c r="C76" s="460">
        <f>'T4'!B38</f>
        <v>7320.9365055578401</v>
      </c>
      <c r="D76" s="460">
        <f>'T4'!C38+'T4'!I38*$A$2</f>
        <v>2226.944188824561</v>
      </c>
      <c r="E76" s="460">
        <f>'T4'!D38+'T4'!J38*$A$2</f>
        <v>0</v>
      </c>
      <c r="F76" s="460">
        <f>'T4'!E38</f>
        <v>1308.5468860194421</v>
      </c>
      <c r="G76" s="460">
        <f>'T4'!F38</f>
        <v>100.45556103288433</v>
      </c>
      <c r="H76" s="460">
        <f>'T4'!G38+'T4'!K38*$A$2</f>
        <v>657.63392267569884</v>
      </c>
      <c r="I76" s="460"/>
      <c r="J76" s="450"/>
    </row>
    <row r="77" spans="1:10" x14ac:dyDescent="0.2">
      <c r="A77" s="448"/>
      <c r="B77" s="460">
        <f>'T4'!A39</f>
        <v>1961</v>
      </c>
      <c r="C77" s="460">
        <f>'T4'!B39</f>
        <v>7628.0169352336288</v>
      </c>
      <c r="D77" s="460">
        <f>'T4'!C39+'T4'!I39*$A$2</f>
        <v>2238.745565086635</v>
      </c>
      <c r="E77" s="460">
        <f>'T4'!D39+'T4'!J39*$A$2</f>
        <v>0</v>
      </c>
      <c r="F77" s="460">
        <f>'T4'!E39</f>
        <v>1315.0599840133414</v>
      </c>
      <c r="G77" s="460">
        <f>'T4'!F39</f>
        <v>92.263926870585166</v>
      </c>
      <c r="H77" s="460">
        <f>'T4'!G39+'T4'!K39*$A$2</f>
        <v>614.18519531965489</v>
      </c>
      <c r="I77" s="460"/>
      <c r="J77" s="450"/>
    </row>
    <row r="78" spans="1:10" x14ac:dyDescent="0.2">
      <c r="A78" s="448"/>
      <c r="B78" s="460">
        <f>'T4'!A40</f>
        <v>1962</v>
      </c>
      <c r="C78" s="460">
        <f>'T4'!B40</f>
        <v>7782.5047858142752</v>
      </c>
      <c r="D78" s="460">
        <f>'T4'!C40+'T4'!I40*$A$2</f>
        <v>2318.2735983677112</v>
      </c>
      <c r="E78" s="460">
        <f>'T4'!D40+'T4'!J40*$A$2</f>
        <v>0</v>
      </c>
      <c r="F78" s="460">
        <f>'T4'!E40</f>
        <v>1380.6894998304433</v>
      </c>
      <c r="G78" s="460">
        <f>'T4'!F40</f>
        <v>113.10565615415373</v>
      </c>
      <c r="H78" s="460">
        <f>'T4'!G40+'T4'!K40*$A$2</f>
        <v>596.59394153873745</v>
      </c>
      <c r="I78" s="460"/>
      <c r="J78" s="450"/>
    </row>
    <row r="79" spans="1:10" x14ac:dyDescent="0.2">
      <c r="A79" s="448"/>
      <c r="B79" s="460">
        <f>'T4'!A41</f>
        <v>1963</v>
      </c>
      <c r="C79" s="460">
        <f>'T4'!B41</f>
        <v>8095.6434107742343</v>
      </c>
      <c r="D79" s="460">
        <f>'T4'!C41+'T4'!I41*$A$2</f>
        <v>2336.1614719913364</v>
      </c>
      <c r="E79" s="460">
        <f>'T4'!D41+'T4'!J41*$A$2</f>
        <v>0</v>
      </c>
      <c r="F79" s="460">
        <f>'T4'!E41</f>
        <v>1666.1098303655581</v>
      </c>
      <c r="G79" s="460">
        <f>'T4'!F41</f>
        <v>116.62079743927592</v>
      </c>
      <c r="H79" s="460">
        <f>'T4'!G41+'T4'!K41*$A$2</f>
        <v>600.32406409906434</v>
      </c>
      <c r="I79" s="460"/>
      <c r="J79" s="450"/>
    </row>
    <row r="80" spans="1:10" x14ac:dyDescent="0.2">
      <c r="A80" s="448"/>
      <c r="B80" s="460">
        <f>'T4'!A42</f>
        <v>1964</v>
      </c>
      <c r="C80" s="460">
        <f>'T4'!B42</f>
        <v>8540.9947887384042</v>
      </c>
      <c r="D80" s="460">
        <f>'T4'!C42+'T4'!I42*$A$2</f>
        <v>2930.3711938548749</v>
      </c>
      <c r="E80" s="460">
        <f>'T4'!D42+'T4'!J42*$A$2</f>
        <v>0</v>
      </c>
      <c r="F80" s="460">
        <f>'T4'!E42</f>
        <v>1358.6747994442674</v>
      </c>
      <c r="G80" s="460">
        <f>'T4'!F42</f>
        <v>569.15100620271505</v>
      </c>
      <c r="H80" s="460">
        <f>'T4'!G42+'T4'!K42*$A$2</f>
        <v>735.37988148527268</v>
      </c>
      <c r="I80" s="460"/>
      <c r="J80" s="450"/>
    </row>
    <row r="81" spans="1:10" x14ac:dyDescent="0.2">
      <c r="A81" s="448"/>
      <c r="B81" s="460">
        <f>'T4'!A43</f>
        <v>1965</v>
      </c>
      <c r="C81" s="460">
        <f>'T4'!B43</f>
        <v>9013.2882693383108</v>
      </c>
      <c r="D81" s="460">
        <f>'T4'!C43+'T4'!I43*$A$2</f>
        <v>3045.162814035426</v>
      </c>
      <c r="E81" s="460">
        <f>'T4'!D43+'T4'!J43*$A$2</f>
        <v>0</v>
      </c>
      <c r="F81" s="460">
        <f>'T4'!E43</f>
        <v>1694.0402131475505</v>
      </c>
      <c r="G81" s="460">
        <f>'T4'!F43</f>
        <v>588.74056792480053</v>
      </c>
      <c r="H81" s="460">
        <f>'T4'!G43+'T4'!K43*$A$2</f>
        <v>765.39332298777413</v>
      </c>
      <c r="I81" s="460"/>
      <c r="J81" s="450"/>
    </row>
    <row r="82" spans="1:10" x14ac:dyDescent="0.2">
      <c r="A82" s="448"/>
      <c r="B82" s="460">
        <f>'T4'!A44</f>
        <v>1966</v>
      </c>
      <c r="C82" s="460">
        <f>'T4'!B44</f>
        <v>9279.886675847818</v>
      </c>
      <c r="D82" s="460">
        <f>'T4'!C44+'T4'!I44*$A$2</f>
        <v>2563.1836062775801</v>
      </c>
      <c r="E82" s="460">
        <f>'T4'!D44+'T4'!J44*$A$2</f>
        <v>0</v>
      </c>
      <c r="F82" s="460">
        <f>'T4'!E44</f>
        <v>1425.9733171475225</v>
      </c>
      <c r="G82" s="460">
        <f>'T4'!F44</f>
        <v>601.9319651037365</v>
      </c>
      <c r="H82" s="460">
        <f>'T4'!G44+'T4'!K44*$A$2</f>
        <v>1409.6657851121417</v>
      </c>
      <c r="I82" s="460"/>
      <c r="J82" s="450"/>
    </row>
    <row r="83" spans="1:10" x14ac:dyDescent="0.2">
      <c r="A83" s="448"/>
      <c r="B83" s="460">
        <f>'T4'!A45</f>
        <v>1967</v>
      </c>
      <c r="C83" s="460">
        <f>'T4'!B45</f>
        <v>9886.863649290528</v>
      </c>
      <c r="D83" s="460">
        <f>'T4'!C45+'T4'!I45*$A$2</f>
        <v>2470.3672903774032</v>
      </c>
      <c r="E83" s="460">
        <f>'T4'!D45+'T4'!J45*$A$2</f>
        <v>845.26231431730946</v>
      </c>
      <c r="F83" s="460">
        <f>'T4'!E45</f>
        <v>1421.9236461082837</v>
      </c>
      <c r="G83" s="460">
        <f>'T4'!F45</f>
        <v>553.98113260798073</v>
      </c>
      <c r="H83" s="460">
        <f>'T4'!G45+'T4'!K45*$A$2</f>
        <v>1713.8742982032927</v>
      </c>
      <c r="I83" s="460"/>
      <c r="J83" s="450"/>
    </row>
    <row r="84" spans="1:10" x14ac:dyDescent="0.2">
      <c r="A84" s="448"/>
      <c r="B84" s="460">
        <f>'T4'!A46</f>
        <v>1968</v>
      </c>
      <c r="C84" s="460">
        <f>'T4'!B46</f>
        <v>10122.966515074681</v>
      </c>
      <c r="D84" s="460">
        <f>'T4'!C46+'T4'!I46*$A$2</f>
        <v>2587.4910279811456</v>
      </c>
      <c r="E84" s="460">
        <f>'T4'!D46+'T4'!J46*$A$2</f>
        <v>1066.8841993355366</v>
      </c>
      <c r="F84" s="460">
        <f>'T4'!E46</f>
        <v>1708.972155396312</v>
      </c>
      <c r="G84" s="460">
        <f>'T4'!F46</f>
        <v>592.34323457130279</v>
      </c>
      <c r="H84" s="460">
        <f>'T4'!G46+'T4'!K46*$A$2</f>
        <v>2245.9121372137779</v>
      </c>
      <c r="I84" s="460"/>
      <c r="J84" s="450"/>
    </row>
    <row r="85" spans="1:10" x14ac:dyDescent="0.2">
      <c r="A85" s="448"/>
      <c r="B85" s="460">
        <f>'T4'!A47</f>
        <v>1969</v>
      </c>
      <c r="C85" s="460">
        <f>'T4'!B47</f>
        <v>10105.757397527645</v>
      </c>
      <c r="D85" s="460">
        <f>'T4'!C47+'T4'!I47*$A$2</f>
        <v>2655.4763038218971</v>
      </c>
      <c r="E85" s="460">
        <f>'T4'!D47+'T4'!J47*$A$2</f>
        <v>1203.2120178204784</v>
      </c>
      <c r="F85" s="460">
        <f>'T4'!E47</f>
        <v>1829.1876688345428</v>
      </c>
      <c r="G85" s="460">
        <f>'T4'!F47</f>
        <v>616.39631126927532</v>
      </c>
      <c r="H85" s="460">
        <f>'T4'!G47+'T4'!K47*$A$2</f>
        <v>2322.389071436844</v>
      </c>
      <c r="I85" s="460"/>
      <c r="J85" s="450"/>
    </row>
    <row r="86" spans="1:10" x14ac:dyDescent="0.2">
      <c r="A86" s="448"/>
      <c r="B86" s="460">
        <f>'T4'!A48</f>
        <v>1970</v>
      </c>
      <c r="C86" s="460">
        <f>'T4'!B48</f>
        <v>10362.87019560794</v>
      </c>
      <c r="D86" s="460">
        <f>'T4'!C48+'T4'!I48*$A$2</f>
        <v>2625.4172853703903</v>
      </c>
      <c r="E86" s="460">
        <f>'T4'!D48+'T4'!J48*$A$2</f>
        <v>1155.3311940071437</v>
      </c>
      <c r="F86" s="460">
        <f>'T4'!E48</f>
        <v>1552.179952932283</v>
      </c>
      <c r="G86" s="460">
        <f>'T4'!F48</f>
        <v>635.11008933869641</v>
      </c>
      <c r="H86" s="460">
        <f>'T4'!G48+'T4'!K48*$A$2</f>
        <v>1939.245408749644</v>
      </c>
      <c r="I86" s="460"/>
      <c r="J86" s="450"/>
    </row>
    <row r="87" spans="1:10" x14ac:dyDescent="0.2">
      <c r="A87" s="448"/>
      <c r="B87" s="460">
        <f>'T4'!A49</f>
        <v>1971</v>
      </c>
      <c r="C87" s="460">
        <f>'T4'!B49</f>
        <v>10553.984781171317</v>
      </c>
      <c r="D87" s="460">
        <f>'T4'!C49+'T4'!I49*$A$2</f>
        <v>2598.1367284017647</v>
      </c>
      <c r="E87" s="460">
        <f>'T4'!D49+'T4'!J49*$A$2</f>
        <v>1049.8025781057975</v>
      </c>
      <c r="F87" s="460">
        <f>'T4'!E49</f>
        <v>1324.0189816134191</v>
      </c>
      <c r="G87" s="460">
        <f>'T4'!F49</f>
        <v>843.49007314288724</v>
      </c>
      <c r="H87" s="460">
        <f>'T4'!G49+'T4'!K49*$A$2</f>
        <v>2047.66334160163</v>
      </c>
      <c r="I87" s="460"/>
      <c r="J87" s="450"/>
    </row>
    <row r="88" spans="1:10" x14ac:dyDescent="0.2">
      <c r="A88" s="448"/>
      <c r="B88" s="460">
        <f>'T4'!A50</f>
        <v>1972</v>
      </c>
      <c r="C88" s="460">
        <f>'T4'!B50</f>
        <v>10484.580497491508</v>
      </c>
      <c r="D88" s="460">
        <f>'T4'!C50+'T4'!I50*$A$2</f>
        <v>2574.4796610986937</v>
      </c>
      <c r="E88" s="460">
        <f>'T4'!D50+'T4'!J50*$A$2</f>
        <v>2195.2981351505323</v>
      </c>
      <c r="F88" s="460">
        <f>'T4'!E50</f>
        <v>1858.2108541893176</v>
      </c>
      <c r="G88" s="460">
        <f>'T4'!F50</f>
        <v>956.23231668547396</v>
      </c>
      <c r="H88" s="460">
        <f>'T4'!G50+'T4'!K50*$A$2</f>
        <v>2267.1257836637546</v>
      </c>
      <c r="I88" s="460"/>
      <c r="J88" s="450"/>
    </row>
    <row r="89" spans="1:10" x14ac:dyDescent="0.2">
      <c r="A89" s="448"/>
      <c r="B89" s="460">
        <f>'T4'!A51</f>
        <v>1973</v>
      </c>
      <c r="C89" s="460">
        <f>'T4'!B51</f>
        <v>11022.134398578261</v>
      </c>
      <c r="D89" s="460">
        <f>'T4'!C51+'T4'!I51*$A$2</f>
        <v>2586.7939385140198</v>
      </c>
      <c r="E89" s="460">
        <f>'T4'!D51+'T4'!J51*$A$2</f>
        <v>2062.3205134171576</v>
      </c>
      <c r="F89" s="460">
        <f>'T4'!E51</f>
        <v>1726.5630643294041</v>
      </c>
      <c r="G89" s="460">
        <f>'T4'!F51</f>
        <v>1016.340802739484</v>
      </c>
      <c r="H89" s="460">
        <f>'T4'!G51+'T4'!K51*$A$2</f>
        <v>2021.6289742029785</v>
      </c>
      <c r="I89" s="460"/>
      <c r="J89" s="450"/>
    </row>
    <row r="90" spans="1:10" x14ac:dyDescent="0.2">
      <c r="A90" s="448"/>
      <c r="B90" s="460">
        <f>'T4'!A52</f>
        <v>1974</v>
      </c>
      <c r="C90" s="460">
        <f>'T4'!B52</f>
        <v>10922.489638262587</v>
      </c>
      <c r="D90" s="460">
        <f>'T4'!C52+'T4'!I52*$A$2</f>
        <v>2521.3467091960915</v>
      </c>
      <c r="E90" s="460">
        <f>'T4'!D52+'T4'!J52*$A$2</f>
        <v>1993.2478678779162</v>
      </c>
      <c r="F90" s="460">
        <f>'T4'!E52</f>
        <v>1593.6447852676856</v>
      </c>
      <c r="G90" s="460">
        <f>'T4'!F52</f>
        <v>975.79223345324294</v>
      </c>
      <c r="H90" s="460">
        <f>'T4'!G52+'T4'!K52*$A$2</f>
        <v>1700.8393011049614</v>
      </c>
      <c r="I90" s="460"/>
      <c r="J90" s="450"/>
    </row>
    <row r="91" spans="1:10" x14ac:dyDescent="0.2">
      <c r="A91" s="448"/>
      <c r="B91" s="460">
        <f>'T4'!A53</f>
        <v>1975</v>
      </c>
      <c r="C91" s="460">
        <f>'T4'!B53</f>
        <v>10745.317018475795</v>
      </c>
      <c r="D91" s="460">
        <f>'T4'!C53+'T4'!I53*$A$2</f>
        <v>3204.3440464576906</v>
      </c>
      <c r="E91" s="460">
        <f>'T4'!D53+'T4'!J53*$A$2</f>
        <v>1887.0153157448347</v>
      </c>
      <c r="F91" s="460">
        <f>'T4'!E53</f>
        <v>1796.4033340731551</v>
      </c>
      <c r="G91" s="460">
        <f>'T4'!F53</f>
        <v>914.7266417985179</v>
      </c>
      <c r="H91" s="460">
        <f>'T4'!G53+'T4'!K53*$A$2</f>
        <v>1716.5591438355623</v>
      </c>
      <c r="I91" s="460"/>
      <c r="J91" s="450"/>
    </row>
    <row r="92" spans="1:10" x14ac:dyDescent="0.2">
      <c r="A92" s="448"/>
      <c r="B92" s="460">
        <f>'T4'!A54</f>
        <v>1976</v>
      </c>
      <c r="C92" s="460">
        <f>'T4'!B54</f>
        <v>11271.345955902279</v>
      </c>
      <c r="D92" s="460">
        <f>'T4'!C54+'T4'!I54*$A$2</f>
        <v>3134.7330379308514</v>
      </c>
      <c r="E92" s="460">
        <f>'T4'!D54+'T4'!J54*$A$2</f>
        <v>2004.4527388197353</v>
      </c>
      <c r="F92" s="460">
        <f>'T4'!E54</f>
        <v>2612.7562273716599</v>
      </c>
      <c r="G92" s="460">
        <f>'T4'!F54</f>
        <v>871.58028397942041</v>
      </c>
      <c r="H92" s="460">
        <f>'T4'!G54+'T4'!K54*$A$2</f>
        <v>1994.6169012900446</v>
      </c>
      <c r="I92" s="460"/>
      <c r="J92" s="450"/>
    </row>
    <row r="93" spans="1:10" x14ac:dyDescent="0.2">
      <c r="A93" s="448"/>
      <c r="B93" s="460">
        <f>'T4'!A55</f>
        <v>1977</v>
      </c>
      <c r="C93" s="460">
        <f>'T4'!B55</f>
        <v>11678.458256755281</v>
      </c>
      <c r="D93" s="460">
        <f>'T4'!C55+'T4'!I55*$A$2</f>
        <v>3132.0194923114996</v>
      </c>
      <c r="E93" s="460">
        <f>'T4'!D55+'T4'!J55*$A$2</f>
        <v>2260.6092583491745</v>
      </c>
      <c r="F93" s="460">
        <f>'T4'!E55</f>
        <v>2620.2962277351885</v>
      </c>
      <c r="G93" s="460">
        <f>'T4'!F55</f>
        <v>855.82708047115477</v>
      </c>
      <c r="H93" s="460">
        <f>'T4'!G55+'T4'!K55*$A$2</f>
        <v>2092.1615330965997</v>
      </c>
      <c r="I93" s="460"/>
      <c r="J93" s="450"/>
    </row>
    <row r="94" spans="1:10" x14ac:dyDescent="0.2">
      <c r="A94" s="448"/>
      <c r="B94" s="460">
        <f>'T4'!A56</f>
        <v>1978</v>
      </c>
      <c r="C94" s="460">
        <f>'T4'!B56</f>
        <v>11097.530689139905</v>
      </c>
      <c r="D94" s="460">
        <f>'T4'!C56+'T4'!I56*$A$2</f>
        <v>3199.3152960287271</v>
      </c>
      <c r="E94" s="460">
        <f>'T4'!D56+'T4'!J56*$A$2</f>
        <v>2406.5667235672699</v>
      </c>
      <c r="F94" s="460">
        <f>'T4'!E56</f>
        <v>2379.4152106196502</v>
      </c>
      <c r="G94" s="460">
        <f>'T4'!F56</f>
        <v>821.84168324088205</v>
      </c>
      <c r="H94" s="460">
        <f>'T4'!G56+'T4'!K56*$A$2</f>
        <v>2139.9283976831293</v>
      </c>
      <c r="I94" s="460"/>
      <c r="J94" s="450"/>
    </row>
    <row r="95" spans="1:10" x14ac:dyDescent="0.2">
      <c r="A95" s="448"/>
      <c r="B95" s="460">
        <f>'T4'!A57</f>
        <v>1979</v>
      </c>
      <c r="C95" s="460">
        <f>'T4'!B57</f>
        <v>10170.697854423857</v>
      </c>
      <c r="D95" s="460">
        <f>'T4'!C57+'T4'!I57*$A$2</f>
        <v>3264.233340587185</v>
      </c>
      <c r="E95" s="460">
        <f>'T4'!D57+'T4'!J57*$A$2</f>
        <v>2337.2944320795627</v>
      </c>
      <c r="F95" s="460">
        <f>'T4'!E57</f>
        <v>2235.9672349927669</v>
      </c>
      <c r="G95" s="460">
        <f>'T4'!F57</f>
        <v>856.44323733887836</v>
      </c>
      <c r="H95" s="460">
        <f>'T4'!G57+'T4'!K57*$A$2</f>
        <v>2086.3360841983704</v>
      </c>
      <c r="I95" s="460"/>
      <c r="J95" s="450"/>
    </row>
    <row r="96" spans="1:10" x14ac:dyDescent="0.2">
      <c r="A96" s="448"/>
      <c r="B96" s="460">
        <f>'T4'!A58</f>
        <v>1980</v>
      </c>
      <c r="C96" s="460">
        <f>'T4'!B58</f>
        <v>9705.4678532066428</v>
      </c>
      <c r="D96" s="460">
        <f>'T4'!C58+'T4'!I58*$A$2</f>
        <v>3468.4913894308474</v>
      </c>
      <c r="E96" s="460">
        <f>'T4'!D58+'T4'!J58*$A$2</f>
        <v>2672.8934169701588</v>
      </c>
      <c r="F96" s="460">
        <f>'T4'!E58</f>
        <v>2496.5386141916633</v>
      </c>
      <c r="G96" s="460">
        <f>'T4'!F58</f>
        <v>876.25720999097734</v>
      </c>
      <c r="H96" s="460">
        <f>'T4'!G58+'T4'!K58*$A$2</f>
        <v>2004.2121384004204</v>
      </c>
      <c r="I96" s="460"/>
      <c r="J96" s="450"/>
    </row>
    <row r="97" spans="1:10" x14ac:dyDescent="0.2">
      <c r="A97" s="448"/>
      <c r="B97" s="460">
        <f>'T4'!A59</f>
        <v>1981</v>
      </c>
      <c r="C97" s="460">
        <f>'T4'!B59</f>
        <v>9272.6301501141479</v>
      </c>
      <c r="D97" s="460">
        <f>'T4'!C59+'T4'!I59*$A$2</f>
        <v>3686.8749417938952</v>
      </c>
      <c r="E97" s="460">
        <f>'T4'!D59+'T4'!J59*$A$2</f>
        <v>2867.7262629733495</v>
      </c>
      <c r="F97" s="460">
        <f>'T4'!E59</f>
        <v>2838.7850183326295</v>
      </c>
      <c r="G97" s="460">
        <f>'T4'!F59</f>
        <v>904.31152424253298</v>
      </c>
      <c r="H97" s="460">
        <f>'T4'!G59+'T4'!K59*$A$2</f>
        <v>1945.8191389739845</v>
      </c>
      <c r="I97" s="460"/>
      <c r="J97" s="450"/>
    </row>
    <row r="98" spans="1:10" x14ac:dyDescent="0.2">
      <c r="A98" s="448"/>
      <c r="B98" s="460">
        <f>'T4'!A60</f>
        <v>1982</v>
      </c>
      <c r="C98" s="460">
        <f>'T4'!B60</f>
        <v>9396.6218149413471</v>
      </c>
      <c r="D98" s="460">
        <f>'T4'!C60+'T4'!I60*$A$2</f>
        <v>3690.1283344486351</v>
      </c>
      <c r="E98" s="460">
        <f>'T4'!D60+'T4'!J60*$A$2</f>
        <v>3028.4005845016904</v>
      </c>
      <c r="F98" s="460">
        <f>'T4'!E60</f>
        <v>2681.7172721979296</v>
      </c>
      <c r="G98" s="460">
        <f>'T4'!F60</f>
        <v>1075.3449261249375</v>
      </c>
      <c r="H98" s="460">
        <f>'T4'!G60+'T4'!K60*$A$2</f>
        <v>1261.7597623258187</v>
      </c>
      <c r="I98" s="460"/>
      <c r="J98" s="450"/>
    </row>
    <row r="99" spans="1:10" x14ac:dyDescent="0.2">
      <c r="A99" s="448"/>
      <c r="B99" s="460">
        <f>'T4'!A61</f>
        <v>1983</v>
      </c>
      <c r="C99" s="460">
        <f>'T4'!B61</f>
        <v>9227.8223871623522</v>
      </c>
      <c r="D99" s="460">
        <f>'T4'!C61+'T4'!I61*$A$2</f>
        <v>3690.7525324920116</v>
      </c>
      <c r="E99" s="460">
        <f>'T4'!D61+'T4'!J61*$A$2</f>
        <v>3250.9364368168876</v>
      </c>
      <c r="F99" s="460">
        <f>'T4'!E61</f>
        <v>2485.9139396416449</v>
      </c>
      <c r="G99" s="460">
        <f>'T4'!F61</f>
        <v>1125.783235767406</v>
      </c>
      <c r="H99" s="460">
        <f>'T4'!G61+'T4'!K61*$A$2</f>
        <v>1115.7812364097788</v>
      </c>
      <c r="I99" s="460"/>
      <c r="J99" s="450"/>
    </row>
    <row r="100" spans="1:10" x14ac:dyDescent="0.2">
      <c r="A100" s="448"/>
      <c r="B100" s="460">
        <f>'T4'!A62</f>
        <v>1984</v>
      </c>
      <c r="C100" s="460">
        <f>'T4'!B62</f>
        <v>9154.355859205476</v>
      </c>
      <c r="D100" s="460">
        <f>'T4'!C62+'T4'!I62*$A$2</f>
        <v>3901.0602360652429</v>
      </c>
      <c r="E100" s="460">
        <f>'T4'!D62+'T4'!J62*$A$2</f>
        <v>3588.8953734608226</v>
      </c>
      <c r="F100" s="460">
        <f>'T4'!E62</f>
        <v>2763.8909473361919</v>
      </c>
      <c r="G100" s="460">
        <f>'T4'!F62</f>
        <v>1401.4320499136809</v>
      </c>
      <c r="H100" s="460">
        <f>'T4'!G62+'T4'!K62*$A$2</f>
        <v>1038.4930563764394</v>
      </c>
      <c r="I100" s="460"/>
      <c r="J100" s="450"/>
    </row>
    <row r="101" spans="1:10" x14ac:dyDescent="0.2">
      <c r="A101" s="448"/>
      <c r="B101" s="460">
        <f>'T4'!A63</f>
        <v>1985</v>
      </c>
      <c r="C101" s="460">
        <f>'T4'!B63</f>
        <v>9349.1653827052905</v>
      </c>
      <c r="D101" s="460">
        <f>'T4'!C63+'T4'!I63*$A$2</f>
        <v>4043.0852431744079</v>
      </c>
      <c r="E101" s="460">
        <f>'T4'!D63+'T4'!J63*$A$2</f>
        <v>3861.435922760621</v>
      </c>
      <c r="F101" s="460">
        <f>'T4'!E63</f>
        <v>3132.8850851445404</v>
      </c>
      <c r="G101" s="460">
        <f>'T4'!F63</f>
        <v>1579.307961455693</v>
      </c>
      <c r="H101" s="460">
        <f>'T4'!G63+'T4'!K63*$A$2</f>
        <v>1161.8667102790396</v>
      </c>
      <c r="I101" s="460"/>
      <c r="J101" s="450"/>
    </row>
    <row r="102" spans="1:10" x14ac:dyDescent="0.2">
      <c r="A102" s="448"/>
      <c r="B102" s="460">
        <f>'T4'!A64</f>
        <v>1986</v>
      </c>
      <c r="C102" s="460">
        <f>'T4'!B64</f>
        <v>9721.9669624318321</v>
      </c>
      <c r="D102" s="460">
        <f>'T4'!C64+'T4'!I64*$A$2</f>
        <v>4034.0691781485075</v>
      </c>
      <c r="E102" s="460">
        <f>'T4'!D64+'T4'!J64*$A$2</f>
        <v>3854.7257470288391</v>
      </c>
      <c r="F102" s="460">
        <f>'T4'!E64</f>
        <v>3041.6146139137827</v>
      </c>
      <c r="G102" s="460">
        <f>'T4'!F64</f>
        <v>1705.9563968198506</v>
      </c>
      <c r="H102" s="460">
        <f>'T4'!G64+'T4'!K64*$A$2</f>
        <v>1144.9797198893289</v>
      </c>
      <c r="I102" s="460"/>
      <c r="J102" s="450"/>
    </row>
    <row r="103" spans="1:10" x14ac:dyDescent="0.2">
      <c r="A103" s="448"/>
      <c r="B103" s="460">
        <f>'T4'!A65</f>
        <v>1987</v>
      </c>
      <c r="C103" s="460">
        <f>'T4'!B65</f>
        <v>10149.353862039015</v>
      </c>
      <c r="D103" s="460">
        <f>'T4'!C65+'T4'!I65*$A$2</f>
        <v>4170.2282860251134</v>
      </c>
      <c r="E103" s="460">
        <f>'T4'!D65+'T4'!J65*$A$2</f>
        <v>4429.6641155505567</v>
      </c>
      <c r="F103" s="460">
        <f>'T4'!E65</f>
        <v>3631.5638676407184</v>
      </c>
      <c r="G103" s="460">
        <f>'T4'!F65</f>
        <v>2086.208239860659</v>
      </c>
      <c r="H103" s="460">
        <f>'T4'!G65+'T4'!K65*$A$2</f>
        <v>1251.5253475470813</v>
      </c>
      <c r="I103" s="460"/>
      <c r="J103" s="450"/>
    </row>
    <row r="104" spans="1:10" x14ac:dyDescent="0.2">
      <c r="A104" s="448"/>
      <c r="B104" s="460">
        <f>'T4'!A66</f>
        <v>1988</v>
      </c>
      <c r="C104" s="460">
        <f>'T4'!B66</f>
        <v>10636.282781761991</v>
      </c>
      <c r="D104" s="460">
        <f>'T4'!C66+'T4'!I66*$A$2</f>
        <v>4392.8314125043471</v>
      </c>
      <c r="E104" s="460">
        <f>'T4'!D66+'T4'!J66*$A$2</f>
        <v>4148.8494682443752</v>
      </c>
      <c r="F104" s="460">
        <f>'T4'!E66</f>
        <v>3768.178371572867</v>
      </c>
      <c r="G104" s="460">
        <f>'T4'!F66</f>
        <v>1978.2849095260558</v>
      </c>
      <c r="H104" s="460">
        <f>'T4'!G66+'T4'!K66*$A$2</f>
        <v>1169.1169669379613</v>
      </c>
      <c r="I104" s="460"/>
      <c r="J104" s="450"/>
    </row>
    <row r="105" spans="1:10" x14ac:dyDescent="0.2">
      <c r="A105" s="448"/>
      <c r="B105" s="460">
        <f>'T4'!A67</f>
        <v>1989</v>
      </c>
      <c r="C105" s="460">
        <f>'T4'!B67</f>
        <v>11377.556046722641</v>
      </c>
      <c r="D105" s="460">
        <f>'T4'!C67+'T4'!I67*$A$2</f>
        <v>4460.6034220807296</v>
      </c>
      <c r="E105" s="460">
        <f>'T4'!D67+'T4'!J67*$A$2</f>
        <v>4708.1373833828193</v>
      </c>
      <c r="F105" s="460">
        <f>'T4'!E67</f>
        <v>3650.6986239496241</v>
      </c>
      <c r="G105" s="460">
        <f>'T4'!F67</f>
        <v>2050.4558446711198</v>
      </c>
      <c r="H105" s="460">
        <f>'T4'!G67+'T4'!K67*$A$2</f>
        <v>1159.4847611870687</v>
      </c>
      <c r="I105" s="460"/>
      <c r="J105" s="450"/>
    </row>
    <row r="106" spans="1:10" x14ac:dyDescent="0.2">
      <c r="A106" s="448"/>
      <c r="B106" s="460">
        <f>'T4'!A68</f>
        <v>1990</v>
      </c>
      <c r="C106" s="460">
        <f>'T4'!B68</f>
        <v>12099.361040804495</v>
      </c>
      <c r="D106" s="460">
        <f>'T4'!C68+'T4'!I68*$A$2</f>
        <v>4496.109683743045</v>
      </c>
      <c r="E106" s="460">
        <f>'T4'!D68+'T4'!J68*$A$2</f>
        <v>4728.1126044265775</v>
      </c>
      <c r="F106" s="460">
        <f>'T4'!E68</f>
        <v>3101.245930972882</v>
      </c>
      <c r="G106" s="460">
        <f>'T4'!F68</f>
        <v>1949.8932691065957</v>
      </c>
      <c r="H106" s="460">
        <f>'T4'!G68+'T4'!K68*$A$2</f>
        <v>1328.9910554752473</v>
      </c>
      <c r="I106" s="460"/>
      <c r="J106" s="450"/>
    </row>
    <row r="107" spans="1:10" x14ac:dyDescent="0.2">
      <c r="A107" s="448"/>
      <c r="B107" s="460">
        <f>'T4'!A69</f>
        <v>1991</v>
      </c>
      <c r="C107" s="460">
        <f>'T4'!B69</f>
        <v>12891.715422571526</v>
      </c>
      <c r="D107" s="460">
        <f>'T4'!C69+'T4'!I69*$A$2</f>
        <v>4184.8134965590161</v>
      </c>
      <c r="E107" s="460">
        <f>'T4'!D69+'T4'!J69*$A$2</f>
        <v>5014.9475925727056</v>
      </c>
      <c r="F107" s="460">
        <f>'T4'!E69</f>
        <v>3114.8956947044367</v>
      </c>
      <c r="G107" s="460">
        <f>'T4'!F69</f>
        <v>1780.8997464064003</v>
      </c>
      <c r="H107" s="460">
        <f>'T4'!G69+'T4'!K69*$A$2</f>
        <v>1187.1323824126468</v>
      </c>
      <c r="I107" s="460"/>
      <c r="J107" s="450"/>
    </row>
    <row r="108" spans="1:10" x14ac:dyDescent="0.2">
      <c r="A108" s="448"/>
      <c r="B108" s="460">
        <f>'T4'!A70</f>
        <v>1992</v>
      </c>
      <c r="C108" s="460">
        <f>'T4'!B70</f>
        <v>13365.947514306945</v>
      </c>
      <c r="D108" s="460">
        <f>'T4'!C70+'T4'!I70*$A$2</f>
        <v>3894.3570099047301</v>
      </c>
      <c r="E108" s="460">
        <f>'T4'!D70+'T4'!J70*$A$2</f>
        <v>5575.7219024354608</v>
      </c>
      <c r="F108" s="460">
        <f>'T4'!E70</f>
        <v>3318.7352488808779</v>
      </c>
      <c r="G108" s="460">
        <f>'T4'!F70</f>
        <v>1639.2223090183236</v>
      </c>
      <c r="H108" s="460">
        <f>'T4'!G70+'T4'!K70*$A$2</f>
        <v>1235.6725204163236</v>
      </c>
      <c r="I108" s="460"/>
      <c r="J108" s="450"/>
    </row>
    <row r="109" spans="1:10" x14ac:dyDescent="0.2">
      <c r="A109" s="448"/>
      <c r="B109" s="460">
        <f>'T4'!A71</f>
        <v>1993</v>
      </c>
      <c r="C109" s="460">
        <f>'T4'!B71</f>
        <v>13070.58950311684</v>
      </c>
      <c r="D109" s="460">
        <f>'T4'!C71+'T4'!I71*$A$2</f>
        <v>3981.4494320650483</v>
      </c>
      <c r="E109" s="460">
        <f>'T4'!D71+'T4'!J71*$A$2</f>
        <v>5811.8995434728849</v>
      </c>
      <c r="F109" s="460">
        <f>'T4'!E71</f>
        <v>3447.9338466071226</v>
      </c>
      <c r="G109" s="460">
        <f>'T4'!F71</f>
        <v>1598.8729630639</v>
      </c>
      <c r="H109" s="460">
        <f>'T4'!G71+'T4'!K71*$A$2</f>
        <v>1197.644664152692</v>
      </c>
      <c r="I109" s="460"/>
      <c r="J109" s="450"/>
    </row>
    <row r="110" spans="1:10" x14ac:dyDescent="0.2">
      <c r="A110" s="448"/>
      <c r="B110" s="460">
        <f>'T4'!A72</f>
        <v>1994</v>
      </c>
      <c r="C110" s="460">
        <f>'T4'!B72</f>
        <v>12650.893815825337</v>
      </c>
      <c r="D110" s="460">
        <f>'T4'!C72+'T4'!I72*$A$2</f>
        <v>4074.6237600389918</v>
      </c>
      <c r="E110" s="460">
        <f>'T4'!D72+'T4'!J72*$A$2</f>
        <v>5845.8997350678728</v>
      </c>
      <c r="F110" s="460">
        <f>'T4'!E72</f>
        <v>4031.5032034991227</v>
      </c>
      <c r="G110" s="460">
        <f>'T4'!F72</f>
        <v>1615.7808442795833</v>
      </c>
      <c r="H110" s="460">
        <f>'T4'!G72+'T4'!K72*$A$2</f>
        <v>1163.6718008636019</v>
      </c>
      <c r="I110" s="460"/>
      <c r="J110" s="450"/>
    </row>
    <row r="111" spans="1:10" x14ac:dyDescent="0.2">
      <c r="A111" s="448"/>
      <c r="B111" s="460">
        <f>'T4'!A73</f>
        <v>1995</v>
      </c>
      <c r="C111" s="460">
        <f>'T4'!B73</f>
        <v>11925.521287036081</v>
      </c>
      <c r="D111" s="460">
        <f>'T4'!C73+'T4'!I73*$A$2</f>
        <v>4182.1974143497873</v>
      </c>
      <c r="E111" s="460">
        <f>'T4'!D73+'T4'!J73*$A$2</f>
        <v>5811.6633031002893</v>
      </c>
      <c r="F111" s="460">
        <f>'T4'!E73</f>
        <v>3462.8334421048953</v>
      </c>
      <c r="G111" s="460">
        <f>'T4'!F73</f>
        <v>1663.8702799545363</v>
      </c>
      <c r="H111" s="460">
        <f>'T4'!G73+'T4'!K73*$A$2</f>
        <v>1076.3594473964629</v>
      </c>
      <c r="I111" s="460"/>
      <c r="J111" s="450"/>
    </row>
    <row r="112" spans="1:10" x14ac:dyDescent="0.2">
      <c r="A112" s="448"/>
      <c r="B112" s="460">
        <f>'T4'!A74</f>
        <v>1996</v>
      </c>
      <c r="C112" s="460">
        <f>'T4'!B74</f>
        <v>11030.329486395362</v>
      </c>
      <c r="D112" s="460">
        <f>'T4'!C74+'T4'!I74*$A$2</f>
        <v>4259.9866573718909</v>
      </c>
      <c r="E112" s="460">
        <f>'T4'!D74+'T4'!J74*$A$2</f>
        <v>6158.7788620897218</v>
      </c>
      <c r="F112" s="460">
        <f>'T4'!E74</f>
        <v>3944.7450578911657</v>
      </c>
      <c r="G112" s="460">
        <f>'T4'!F74</f>
        <v>1404.8433643013684</v>
      </c>
      <c r="H112" s="460">
        <f>'T4'!G74+'T4'!K74*$A$2</f>
        <v>1242.3483173381978</v>
      </c>
      <c r="I112" s="460"/>
      <c r="J112" s="450"/>
    </row>
    <row r="113" spans="1:10" x14ac:dyDescent="0.2">
      <c r="A113" s="448"/>
      <c r="B113" s="460">
        <f>'T4'!A75</f>
        <v>1997</v>
      </c>
      <c r="C113" s="460">
        <f>'T4'!B75</f>
        <v>11025.830403234319</v>
      </c>
      <c r="D113" s="460">
        <f>'T4'!C75+'T4'!I75*$A$2</f>
        <v>4441.8018377320059</v>
      </c>
      <c r="E113" s="460">
        <f>'T4'!D75+'T4'!J75*$A$2</f>
        <v>6691.8225968256793</v>
      </c>
      <c r="F113" s="460">
        <f>'T4'!E75</f>
        <v>4423.5540571481188</v>
      </c>
      <c r="G113" s="460">
        <f>'T4'!F75</f>
        <v>1292.5278523956677</v>
      </c>
      <c r="H113" s="460">
        <f>'T4'!G75+'T4'!K75*$A$2</f>
        <v>1168.3289841556184</v>
      </c>
      <c r="I113" s="460"/>
      <c r="J113" s="450"/>
    </row>
    <row r="114" spans="1:10" x14ac:dyDescent="0.2">
      <c r="A114" s="448"/>
      <c r="B114" s="460">
        <f>'T4'!A76</f>
        <v>1998</v>
      </c>
      <c r="C114" s="460">
        <f>'T4'!B76</f>
        <v>10747.517688108223</v>
      </c>
      <c r="D114" s="460">
        <f>'T4'!C76+'T4'!I76*$A$2</f>
        <v>4556.8889776644319</v>
      </c>
      <c r="E114" s="460">
        <f>'T4'!D76+'T4'!J76*$A$2</f>
        <v>7746.2414614655754</v>
      </c>
      <c r="F114" s="460">
        <f>'T4'!E76</f>
        <v>4604.4185740664198</v>
      </c>
      <c r="G114" s="460">
        <f>'T4'!F76</f>
        <v>1380.8113130940515</v>
      </c>
      <c r="H114" s="460">
        <f>'T4'!G76+'T4'!K76*$A$2</f>
        <v>1152.7090773876348</v>
      </c>
      <c r="I114" s="460"/>
      <c r="J114" s="450"/>
    </row>
    <row r="115" spans="1:10" x14ac:dyDescent="0.2">
      <c r="A115" s="448"/>
      <c r="B115" s="460">
        <f>'T4'!A77</f>
        <v>1999</v>
      </c>
      <c r="C115" s="460">
        <f>'T4'!B77</f>
        <v>11175.018874019819</v>
      </c>
      <c r="D115" s="460">
        <f>'T4'!C77+'T4'!I77*$A$2</f>
        <v>4711.9989835497909</v>
      </c>
      <c r="E115" s="460">
        <f>'T4'!D77+'T4'!J77*$A$2</f>
        <v>8085.9440091816505</v>
      </c>
      <c r="F115" s="460">
        <f>'T4'!E77</f>
        <v>4322.3085748269186</v>
      </c>
      <c r="G115" s="460">
        <f>'T4'!F77</f>
        <v>1779.9471193978832</v>
      </c>
      <c r="H115" s="460">
        <f>'T4'!G77+'T4'!K77*$A$2</f>
        <v>1136.4311945790769</v>
      </c>
      <c r="I115" s="460"/>
      <c r="J115" s="450"/>
    </row>
    <row r="116" spans="1:10" x14ac:dyDescent="0.2">
      <c r="A116" s="448"/>
      <c r="B116" s="460">
        <f>'T4'!A78</f>
        <v>2000</v>
      </c>
      <c r="C116" s="460">
        <f>'T4'!B78</f>
        <v>11325.563926549641</v>
      </c>
      <c r="D116" s="460">
        <f>'T4'!C78+'T4'!I78*$A$2</f>
        <v>5125.6791736714258</v>
      </c>
      <c r="E116" s="460">
        <f>'T4'!D78+'T4'!J78*$A$2</f>
        <v>7959.852403549834</v>
      </c>
      <c r="F116" s="460">
        <f>'T4'!E78</f>
        <v>4762.3029063031026</v>
      </c>
      <c r="G116" s="460">
        <f>'T4'!F78</f>
        <v>1853.2653047907263</v>
      </c>
      <c r="H116" s="460">
        <f>'T4'!G78+'T4'!K78*$A$2</f>
        <v>1192.8038843615259</v>
      </c>
      <c r="I116" s="460"/>
      <c r="J116" s="450"/>
    </row>
    <row r="117" spans="1:10" x14ac:dyDescent="0.2">
      <c r="A117" s="448"/>
      <c r="B117" s="460">
        <f>'T4'!A79</f>
        <v>2001</v>
      </c>
      <c r="C117" s="460">
        <f>'T4'!B79</f>
        <v>11707.927156404581</v>
      </c>
      <c r="D117" s="460">
        <f>'T4'!C79+'T4'!I79*$A$2</f>
        <v>5280.7221882456906</v>
      </c>
      <c r="E117" s="460">
        <f>'T4'!D79+'T4'!J79*$A$2</f>
        <v>8354.6194296760805</v>
      </c>
      <c r="F117" s="460">
        <f>'T4'!E79</f>
        <v>4746.5965840580247</v>
      </c>
      <c r="G117" s="460">
        <f>'T4'!F79</f>
        <v>1858.197121823958</v>
      </c>
      <c r="H117" s="460">
        <f>'T4'!G79+'T4'!K79*$A$2</f>
        <v>1279.0150806190109</v>
      </c>
      <c r="I117" s="460"/>
      <c r="J117" s="450"/>
    </row>
    <row r="118" spans="1:10" x14ac:dyDescent="0.2">
      <c r="A118" s="448"/>
      <c r="B118" s="460">
        <f>'T4'!A80</f>
        <v>2002</v>
      </c>
      <c r="C118" s="460">
        <f>'T4'!B80</f>
        <v>12225.798249984464</v>
      </c>
      <c r="D118" s="460">
        <f>'T4'!C80+'T4'!I80*$A$2</f>
        <v>4768.713005218734</v>
      </c>
      <c r="E118" s="460">
        <f>'T4'!D80+'T4'!J80*$A$2</f>
        <v>6439.7450696274709</v>
      </c>
      <c r="F118" s="460">
        <f>'T4'!E80</f>
        <v>3982.8996391006458</v>
      </c>
      <c r="G118" s="460">
        <f>'T4'!F80</f>
        <v>1859.5344183805964</v>
      </c>
      <c r="H118" s="460">
        <f>'T4'!G80+'T4'!K80*$A$2</f>
        <v>1223.9884837571874</v>
      </c>
      <c r="I118" s="460"/>
      <c r="J118" s="450"/>
    </row>
    <row r="119" spans="1:10" x14ac:dyDescent="0.2">
      <c r="A119" s="448"/>
      <c r="B119" s="460">
        <f>'T4'!A81</f>
        <v>2003</v>
      </c>
      <c r="C119" s="460">
        <f>'T4'!B81</f>
        <v>13792.734659281532</v>
      </c>
      <c r="D119" s="460">
        <f>'T4'!C81+'T4'!I81*$A$2</f>
        <v>4925.2855454149194</v>
      </c>
      <c r="E119" s="460">
        <f>'T4'!D81+'T4'!J81*$A$2</f>
        <v>6278.3345114931435</v>
      </c>
      <c r="F119" s="460">
        <f>'T4'!E81</f>
        <v>3809.2366059190981</v>
      </c>
      <c r="G119" s="460">
        <f>'T4'!F81</f>
        <v>2054.9629895804092</v>
      </c>
      <c r="H119" s="460">
        <f>'T4'!G81+'T4'!K81*$A$2</f>
        <v>1412.9918941261362</v>
      </c>
      <c r="I119" s="460"/>
      <c r="J119" s="450"/>
    </row>
    <row r="120" spans="1:10" x14ac:dyDescent="0.2">
      <c r="A120" s="448"/>
      <c r="B120" s="460">
        <f>'T4'!A82</f>
        <v>2004</v>
      </c>
      <c r="C120" s="460">
        <f>'T4'!B82</f>
        <v>15487.42704634123</v>
      </c>
      <c r="D120" s="460">
        <f>'T4'!C82+'T4'!I82*$A$2</f>
        <v>5470.3017543820415</v>
      </c>
      <c r="E120" s="460">
        <f>'T4'!D82+'T4'!J82*$A$2</f>
        <v>7604.7260983800716</v>
      </c>
      <c r="F120" s="460">
        <f>'T4'!E82</f>
        <v>4490.4706130510249</v>
      </c>
      <c r="G120" s="460">
        <f>'T4'!F82</f>
        <v>2801.25930055554</v>
      </c>
      <c r="H120" s="460">
        <f>'T4'!G82+'T4'!K82*$A$2</f>
        <v>1567.6454861701914</v>
      </c>
      <c r="I120" s="460"/>
      <c r="J120" s="450"/>
    </row>
    <row r="121" spans="1:10" x14ac:dyDescent="0.2">
      <c r="A121" s="448"/>
      <c r="B121" s="460">
        <f>'T4'!A83</f>
        <v>2005</v>
      </c>
      <c r="C121" s="460">
        <f>'T4'!B83</f>
        <v>15072.654929282629</v>
      </c>
      <c r="D121" s="460">
        <f>'T4'!C83+'T4'!I83*$A$2</f>
        <v>5752.2202924966223</v>
      </c>
      <c r="E121" s="460">
        <f>'T4'!D83+'T4'!J83*$A$2</f>
        <v>8661.920235969299</v>
      </c>
      <c r="F121" s="460">
        <f>'T4'!E83</f>
        <v>5536.6352295072829</v>
      </c>
      <c r="G121" s="460">
        <f>'T4'!F83</f>
        <v>3695.3687921564033</v>
      </c>
      <c r="H121" s="460">
        <f>'T4'!G83+'T4'!K83*$A$2</f>
        <v>1615.1184252987964</v>
      </c>
      <c r="I121" s="460"/>
      <c r="J121" s="450"/>
    </row>
    <row r="122" spans="1:10" x14ac:dyDescent="0.2">
      <c r="A122" s="448"/>
      <c r="B122" s="460">
        <f>'T4'!A84</f>
        <v>2006</v>
      </c>
      <c r="C122" s="460">
        <f>'T4'!B84</f>
        <v>15951.12257655712</v>
      </c>
      <c r="D122" s="460">
        <f>'T4'!C84+'T4'!I84*$A$2</f>
        <v>5678.2009952232484</v>
      </c>
      <c r="E122" s="460">
        <f>'T4'!D84+'T4'!J84*$A$2</f>
        <v>9478.4984509132155</v>
      </c>
      <c r="F122" s="460">
        <f>'T4'!E84</f>
        <v>6433.4739798443661</v>
      </c>
      <c r="G122" s="460">
        <f>'T4'!F84</f>
        <v>4071.9255424252674</v>
      </c>
      <c r="H122" s="460">
        <f>'T4'!G84+'T4'!K84*$A$2</f>
        <v>1609.6377362960509</v>
      </c>
      <c r="I122" s="460"/>
      <c r="J122" s="450"/>
    </row>
    <row r="123" spans="1:10" x14ac:dyDescent="0.2">
      <c r="A123" s="448"/>
      <c r="B123" s="460">
        <f>'T4'!A85</f>
        <v>2007</v>
      </c>
      <c r="C123" s="460">
        <f>'T4'!B85</f>
        <v>16072.963123174708</v>
      </c>
      <c r="D123" s="460">
        <f>'T4'!C85+'T4'!I85*$A$2</f>
        <v>5761.1838166508987</v>
      </c>
      <c r="E123" s="460">
        <f>'T4'!D85+'T4'!J85*$A$2</f>
        <v>9641.4867327352167</v>
      </c>
      <c r="F123" s="460">
        <f>'T4'!E85</f>
        <v>8675.7797216088129</v>
      </c>
      <c r="G123" s="460">
        <f>'T4'!F85</f>
        <v>4810.6919169632147</v>
      </c>
      <c r="H123" s="460">
        <f>'T4'!G85+'T4'!K85*$A$2</f>
        <v>1579.5258762937228</v>
      </c>
      <c r="I123" s="460"/>
      <c r="J123" s="450"/>
    </row>
    <row r="124" spans="1:10" x14ac:dyDescent="0.2">
      <c r="A124" s="448"/>
      <c r="B124" s="460">
        <f>'T4'!A86</f>
        <v>2008</v>
      </c>
      <c r="C124" s="460">
        <f>'T4'!B86</f>
        <v>15787.326946188898</v>
      </c>
      <c r="D124" s="460">
        <f>'T4'!C86+'T4'!I86*$A$2</f>
        <v>5911.2990062705103</v>
      </c>
      <c r="E124" s="460">
        <f>'T4'!D86+'T4'!J86*$A$2</f>
        <v>10715.200906162856</v>
      </c>
      <c r="F124" s="460">
        <f>'T4'!E86</f>
        <v>7605.7013311054407</v>
      </c>
      <c r="G124" s="460">
        <f>'T4'!F86</f>
        <v>3812.7143043881283</v>
      </c>
      <c r="H124" s="460">
        <f>'T4'!G86+'T4'!K86*$A$2</f>
        <v>1586.0957510782621</v>
      </c>
      <c r="I124" s="460"/>
      <c r="J124" s="450"/>
    </row>
    <row r="125" spans="1:10" x14ac:dyDescent="0.2">
      <c r="A125" s="448"/>
      <c r="B125" s="460">
        <f>'T4'!A87</f>
        <v>2009</v>
      </c>
      <c r="C125" s="460">
        <f>'T4'!B87</f>
        <v>17155.500359450689</v>
      </c>
      <c r="D125" s="460">
        <f>'T4'!C87+'T4'!I87*$A$2</f>
        <v>5521.6012698386148</v>
      </c>
      <c r="E125" s="460">
        <f>'T4'!D87+'T4'!J87*$A$2</f>
        <v>8655.0700012363977</v>
      </c>
      <c r="F125" s="460">
        <f>'T4'!E87</f>
        <v>7214.9080778417474</v>
      </c>
      <c r="G125" s="460">
        <f>'T4'!F87</f>
        <v>2245.7031013086016</v>
      </c>
      <c r="H125" s="460">
        <f>'T4'!G87+'T4'!K87*$A$2</f>
        <v>1586.6665434735251</v>
      </c>
      <c r="I125" s="460"/>
      <c r="J125" s="450"/>
    </row>
    <row r="126" spans="1:10" x14ac:dyDescent="0.2">
      <c r="A126" s="448"/>
      <c r="B126" s="460">
        <f>'T4'!A88</f>
        <v>2010</v>
      </c>
      <c r="C126" s="460">
        <f>'T4'!B88</f>
        <v>19210.285099489109</v>
      </c>
      <c r="D126" s="460">
        <f>'T4'!C88+'T4'!I88*$A$2</f>
        <v>6066.3786769404323</v>
      </c>
      <c r="E126" s="460">
        <f>'T4'!D88+'T4'!J88*$A$2</f>
        <v>8408.530942784153</v>
      </c>
      <c r="F126" s="460">
        <f>'T4'!E88</f>
        <v>6147.1896228904861</v>
      </c>
      <c r="G126" s="460">
        <f>'T4'!F88</f>
        <v>1908.0809600121577</v>
      </c>
      <c r="H126" s="460">
        <f>'T4'!G88+'T4'!K88*$A$2</f>
        <v>1597.14010168039</v>
      </c>
      <c r="I126" s="460"/>
      <c r="J126" s="450"/>
    </row>
    <row r="127" spans="1:10" x14ac:dyDescent="0.2">
      <c r="A127" s="448"/>
      <c r="B127" s="460">
        <f>'T4'!A89</f>
        <v>2011</v>
      </c>
      <c r="C127" s="460">
        <f>'T4'!B89</f>
        <v>19727.759181581456</v>
      </c>
      <c r="D127" s="460">
        <f>'T4'!C89+'T4'!I89*$A$2</f>
        <v>6604.644688644109</v>
      </c>
      <c r="E127" s="460">
        <f>'T4'!D89+'T4'!J89*$A$2</f>
        <v>9207.1421204879807</v>
      </c>
      <c r="F127" s="460">
        <f>'T4'!E89</f>
        <v>7194.5057616947706</v>
      </c>
      <c r="G127" s="460">
        <f>'T4'!F89</f>
        <v>2194.6260167582304</v>
      </c>
      <c r="H127" s="460">
        <f>'T4'!G89+'T4'!K89*$A$2</f>
        <v>1679.5013564056117</v>
      </c>
      <c r="I127" s="460"/>
      <c r="J127" s="450"/>
    </row>
    <row r="128" spans="1:10" x14ac:dyDescent="0.2">
      <c r="A128" s="448"/>
      <c r="B128" s="460">
        <f>'T4'!A90</f>
        <v>2012</v>
      </c>
      <c r="C128" s="460">
        <f>'T4'!B90</f>
        <v>20550.322304975693</v>
      </c>
      <c r="D128" s="460">
        <f>'T4'!C90+'T4'!I90*$A$2</f>
        <v>6718.9262767513901</v>
      </c>
      <c r="E128" s="460">
        <f>'T4'!D90+'T4'!J90*$A$2</f>
        <v>9374.8887015737055</v>
      </c>
      <c r="F128" s="460">
        <f>'T4'!E90</f>
        <v>6819.970658862364</v>
      </c>
      <c r="G128" s="460">
        <f>'T4'!F90</f>
        <v>2456.0861973220694</v>
      </c>
      <c r="H128" s="460">
        <f>'T4'!G90+'T4'!K90*$A$2</f>
        <v>1658.890050378099</v>
      </c>
      <c r="I128" s="460"/>
      <c r="J128" s="450"/>
    </row>
    <row r="129" spans="1:10" x14ac:dyDescent="0.2">
      <c r="A129" s="448"/>
      <c r="B129" s="460">
        <f>'T4'!A91</f>
        <v>2013</v>
      </c>
      <c r="C129" s="460">
        <f>'T4'!B91</f>
        <v>20908.402636720548</v>
      </c>
      <c r="D129" s="460">
        <f>'T4'!C91+'T4'!I91*$A$2</f>
        <v>6905.5067274549747</v>
      </c>
      <c r="E129" s="460">
        <f>'T4'!D91+'T4'!J91*$A$2</f>
        <v>10504.318773154124</v>
      </c>
      <c r="F129" s="460">
        <f>'T4'!E91</f>
        <v>7482.0346205985925</v>
      </c>
      <c r="G129" s="460">
        <f>'T4'!F91</f>
        <v>2879.0952850693438</v>
      </c>
      <c r="H129" s="460">
        <f>'T4'!G91+'T4'!K91*$A$2</f>
        <v>1639.0541873880575</v>
      </c>
      <c r="I129" s="460"/>
      <c r="J129" s="450"/>
    </row>
    <row r="130" spans="1:10" x14ac:dyDescent="0.2">
      <c r="A130" s="448"/>
      <c r="B130" s="460">
        <f>'T4'!A92</f>
        <v>2014</v>
      </c>
      <c r="C130" s="460">
        <f>'T4'!B92</f>
        <v>21635.262012617917</v>
      </c>
      <c r="D130" s="460">
        <f>'T4'!C92+'T4'!I92*$A$2</f>
        <v>7098.1161546830144</v>
      </c>
      <c r="E130" s="460">
        <f>'T4'!D92+'T4'!J92*$A$2</f>
        <v>10592.982040531415</v>
      </c>
      <c r="F130" s="460">
        <f>'T4'!E92</f>
        <v>7227.6599765303363</v>
      </c>
      <c r="G130" s="460">
        <f>'T4'!F92</f>
        <v>3568.855253554405</v>
      </c>
      <c r="H130" s="460">
        <f>'T4'!G92+'T4'!K92*$A$2</f>
        <v>1629.6686374948069</v>
      </c>
      <c r="I130" s="460"/>
      <c r="J130" s="450"/>
    </row>
    <row r="131" spans="1:10" x14ac:dyDescent="0.2">
      <c r="A131" s="448"/>
      <c r="B131" s="460">
        <f>'T4'!A93</f>
        <v>2015</v>
      </c>
      <c r="C131" s="460">
        <f>'T4'!B93</f>
        <v>22411.209654580507</v>
      </c>
      <c r="D131" s="460">
        <f>'T4'!C93+'T4'!I93*$A$2</f>
        <v>7142.1653845236051</v>
      </c>
      <c r="E131" s="460">
        <f>'T4'!D93+'T4'!J93*$A$2</f>
        <v>11457.190219384463</v>
      </c>
      <c r="F131" s="460">
        <f>'T4'!E93</f>
        <v>7421.0403751271879</v>
      </c>
      <c r="G131" s="460">
        <f>'T4'!F93</f>
        <v>3947.903847137899</v>
      </c>
      <c r="H131" s="460">
        <f>'T4'!G93+'T4'!K93*$A$2</f>
        <v>1623.8249918817373</v>
      </c>
      <c r="I131" s="460"/>
      <c r="J131" s="450"/>
    </row>
    <row r="132" spans="1:10" x14ac:dyDescent="0.2">
      <c r="A132" s="448"/>
      <c r="B132" s="460">
        <f>'T4'!A94</f>
        <v>2016</v>
      </c>
      <c r="C132" s="460">
        <f>'T4'!B94</f>
        <v>23512.862839885074</v>
      </c>
      <c r="D132" s="460">
        <f>'T4'!C94+'T4'!I94*$A$2</f>
        <v>7091.1581027567436</v>
      </c>
      <c r="E132" s="460">
        <f>'T4'!D94+'T4'!J94*$A$2</f>
        <v>11287.573724221158</v>
      </c>
      <c r="F132" s="460">
        <f>'T4'!E94</f>
        <v>6583.5373116414939</v>
      </c>
      <c r="G132" s="460">
        <f>'T4'!F94</f>
        <v>3990.1862675653256</v>
      </c>
      <c r="H132" s="460">
        <f>'T4'!G94+'T4'!K94*$A$2</f>
        <v>1562.5108150330889</v>
      </c>
      <c r="I132" s="460"/>
      <c r="J132" s="450"/>
    </row>
    <row r="133" spans="1:10" x14ac:dyDescent="0.2">
      <c r="A133" s="448"/>
      <c r="B133" s="460">
        <f>'T4'!A95</f>
        <v>2017</v>
      </c>
      <c r="C133" s="460">
        <f>'T4'!B95</f>
        <v>24475.493768</v>
      </c>
      <c r="D133" s="460">
        <f>'T4'!C95+'T4'!I95*$A$2</f>
        <v>7034.0936739999997</v>
      </c>
      <c r="E133" s="460">
        <f>'T4'!D95+'T4'!J95*$A$2</f>
        <v>11342.128756169712</v>
      </c>
      <c r="F133" s="460">
        <f>'T4'!E95</f>
        <v>6560.103935000001</v>
      </c>
      <c r="G133" s="460">
        <f>'T4'!F95</f>
        <v>3485.3071800000002</v>
      </c>
      <c r="H133" s="460">
        <f>'T4'!G95+'T4'!K95*$A$2</f>
        <v>1597.7017620000001</v>
      </c>
      <c r="I133" s="460"/>
      <c r="J133" s="450"/>
    </row>
    <row r="134" spans="1:10" x14ac:dyDescent="0.2">
      <c r="B134" s="446"/>
      <c r="C134" s="446"/>
      <c r="D134" s="446"/>
      <c r="E134" s="446"/>
      <c r="F134" s="446"/>
      <c r="G134" s="446"/>
      <c r="H134" s="446"/>
    </row>
  </sheetData>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10"/>
  <sheetViews>
    <sheetView showGridLines="0" workbookViewId="0">
      <pane xSplit="1" ySplit="6" topLeftCell="B7" activePane="bottomRight" state="frozen"/>
      <selection pane="topRight" activeCell="B1" sqref="B1"/>
      <selection pane="bottomLeft" activeCell="A7" sqref="A7"/>
      <selection pane="bottomRight"/>
    </sheetView>
  </sheetViews>
  <sheetFormatPr defaultColWidth="9.140625" defaultRowHeight="15" x14ac:dyDescent="0.25"/>
  <cols>
    <col min="1" max="1" width="7" style="3" customWidth="1"/>
    <col min="2" max="8" width="9.140625" style="3"/>
    <col min="9" max="9" width="5" customWidth="1"/>
    <col min="10" max="17" width="9.140625" style="3"/>
    <col min="18" max="21" width="8.85546875"/>
    <col min="22" max="22" width="9.140625" style="249" hidden="1" customWidth="1"/>
    <col min="23" max="23" width="9.140625" style="250" hidden="1" customWidth="1"/>
    <col min="24" max="24" width="9.140625" style="249" hidden="1" customWidth="1"/>
    <col min="25" max="25" width="9.140625" style="250" hidden="1" customWidth="1"/>
    <col min="26" max="26" width="9.140625" style="258" hidden="1" customWidth="1"/>
    <col min="27" max="27" width="9.140625" style="250" hidden="1" customWidth="1"/>
    <col min="28" max="28" width="9.140625" style="258" hidden="1" customWidth="1"/>
    <col min="29" max="16384" width="9.140625" style="3"/>
  </cols>
  <sheetData>
    <row r="1" spans="1:28" ht="15.75" x14ac:dyDescent="0.25">
      <c r="A1" s="411" t="s">
        <v>169</v>
      </c>
      <c r="B1" s="2"/>
      <c r="C1" s="2"/>
      <c r="D1" s="2"/>
      <c r="E1" s="2"/>
      <c r="F1" s="2"/>
      <c r="G1" s="2"/>
      <c r="H1" s="2"/>
      <c r="I1" s="47"/>
    </row>
    <row r="2" spans="1:28" x14ac:dyDescent="0.25">
      <c r="A2" s="70"/>
      <c r="B2" s="2"/>
      <c r="C2" s="2"/>
      <c r="D2" s="2"/>
      <c r="E2" s="2"/>
      <c r="F2" s="2"/>
      <c r="G2" s="2"/>
      <c r="H2" s="2"/>
      <c r="I2" s="47"/>
    </row>
    <row r="3" spans="1:28" x14ac:dyDescent="0.25">
      <c r="A3" s="70"/>
      <c r="B3" s="2"/>
      <c r="C3" s="2"/>
      <c r="D3" s="2"/>
      <c r="E3" s="2"/>
      <c r="F3" s="2"/>
      <c r="G3" s="2"/>
      <c r="H3" s="2"/>
      <c r="I3" s="47"/>
    </row>
    <row r="4" spans="1:28" s="91" customFormat="1" ht="15.75" thickBot="1" x14ac:dyDescent="0.3">
      <c r="A4" s="313"/>
      <c r="B4" s="88"/>
      <c r="C4" s="88"/>
      <c r="D4" s="88"/>
      <c r="E4" s="88"/>
      <c r="F4" s="88"/>
      <c r="G4" s="88"/>
      <c r="H4" s="88"/>
      <c r="I4" s="47"/>
      <c r="R4" s="126"/>
      <c r="V4" s="253"/>
      <c r="W4" s="254"/>
      <c r="X4" s="253"/>
      <c r="Y4" s="254"/>
      <c r="Z4" s="260"/>
      <c r="AA4" s="254"/>
      <c r="AB4" s="260"/>
    </row>
    <row r="5" spans="1:28" x14ac:dyDescent="0.25">
      <c r="A5" s="105"/>
      <c r="B5" s="71" t="s">
        <v>20</v>
      </c>
      <c r="C5" s="71"/>
      <c r="D5" s="71"/>
      <c r="E5" s="71"/>
      <c r="F5" s="71"/>
      <c r="G5" s="71"/>
      <c r="H5" s="72"/>
      <c r="I5" s="47"/>
      <c r="J5" s="247" t="s">
        <v>138</v>
      </c>
      <c r="K5" s="245"/>
      <c r="L5" s="245"/>
      <c r="M5" s="245"/>
      <c r="N5" s="245"/>
      <c r="O5" s="245"/>
      <c r="P5" s="246"/>
    </row>
    <row r="6" spans="1:28" ht="24.95" customHeight="1" x14ac:dyDescent="0.25">
      <c r="A6" s="9" t="s">
        <v>198</v>
      </c>
      <c r="B6" s="73" t="s">
        <v>23</v>
      </c>
      <c r="C6" s="74" t="s">
        <v>35</v>
      </c>
      <c r="D6" s="74" t="s">
        <v>27</v>
      </c>
      <c r="E6" s="74" t="s">
        <v>180</v>
      </c>
      <c r="F6" s="74" t="s">
        <v>29</v>
      </c>
      <c r="G6" s="74" t="s">
        <v>25</v>
      </c>
      <c r="H6" s="152" t="s">
        <v>181</v>
      </c>
      <c r="I6" s="52"/>
      <c r="J6" s="122" t="s">
        <v>23</v>
      </c>
      <c r="K6" s="74" t="s">
        <v>35</v>
      </c>
      <c r="L6" s="74" t="s">
        <v>27</v>
      </c>
      <c r="M6" s="74" t="s">
        <v>180</v>
      </c>
      <c r="N6" s="74" t="s">
        <v>29</v>
      </c>
      <c r="O6" s="74" t="s">
        <v>25</v>
      </c>
      <c r="P6" s="152" t="s">
        <v>181</v>
      </c>
      <c r="V6" s="261" t="s">
        <v>146</v>
      </c>
      <c r="W6" s="261"/>
      <c r="Y6" s="261" t="s">
        <v>44</v>
      </c>
      <c r="Z6" s="262"/>
      <c r="AA6" s="261" t="s">
        <v>43</v>
      </c>
      <c r="AB6" s="262"/>
    </row>
    <row r="7" spans="1:28" x14ac:dyDescent="0.25">
      <c r="A7" s="27">
        <f>'T1'!A7</f>
        <v>1929</v>
      </c>
      <c r="B7" s="117">
        <f>'T3'!B7/'T1'!$E7*100</f>
        <v>3.05747903482317</v>
      </c>
      <c r="C7" s="118">
        <f>'T3'!C7/'T1'!$E7*100</f>
        <v>0</v>
      </c>
      <c r="D7" s="118">
        <f>'T3'!D7/'T1'!$E7*100</f>
        <v>0</v>
      </c>
      <c r="E7" s="118">
        <f>'T3'!E7/'T1'!$E7*100</f>
        <v>0.11514248072079016</v>
      </c>
      <c r="F7" s="118">
        <f>'T3'!F7/'T1'!$E7*100</f>
        <v>2.1898309187019488E-2</v>
      </c>
      <c r="G7" s="118">
        <f>'T3'!G7/'T1'!$E7*100</f>
        <v>2.9347867933813779E-2</v>
      </c>
      <c r="H7" s="119">
        <f t="shared" ref="H7" si="0">SUM(B7:G7)</f>
        <v>3.2238676926647933</v>
      </c>
      <c r="I7" s="52"/>
      <c r="J7" s="244"/>
      <c r="K7" s="118"/>
      <c r="L7" s="118"/>
      <c r="M7" s="118"/>
      <c r="N7" s="118"/>
      <c r="O7" s="118"/>
      <c r="P7" s="119"/>
      <c r="Z7" s="259"/>
      <c r="AB7" s="259"/>
    </row>
    <row r="8" spans="1:28" x14ac:dyDescent="0.25">
      <c r="A8" s="14">
        <f>'T1'!A8</f>
        <v>1930</v>
      </c>
      <c r="B8" s="108">
        <f>'T3'!B8/'T1'!$E8*100</f>
        <v>3.6251455997293807</v>
      </c>
      <c r="C8" s="109">
        <f>'T3'!C8/'T1'!$E8*100</f>
        <v>0</v>
      </c>
      <c r="D8" s="109">
        <f>'T3'!D8/'T1'!$E8*100</f>
        <v>0</v>
      </c>
      <c r="E8" s="109">
        <f>'T3'!E8/'T1'!$E8*100</f>
        <v>0.15429438592200417</v>
      </c>
      <c r="F8" s="109">
        <f>'T3'!F8/'T1'!$E8*100</f>
        <v>1.5891452717890713E-2</v>
      </c>
      <c r="G8" s="109">
        <f>'T3'!G8/'T1'!$E8*100</f>
        <v>3.4909076287727145E-2</v>
      </c>
      <c r="H8" s="110">
        <f t="shared" ref="H8:H28" si="1">SUM(B8:G8)</f>
        <v>3.8302405146570027</v>
      </c>
      <c r="I8" s="46"/>
      <c r="J8" s="103">
        <f t="shared" ref="J8:J28" si="2">B8/B7-1</f>
        <v>0.1856649083904649</v>
      </c>
      <c r="K8" s="58"/>
      <c r="L8" s="58"/>
      <c r="M8" s="58">
        <f t="shared" ref="M8:M28" si="3">E8/E7-1</f>
        <v>0.34003006497796195</v>
      </c>
      <c r="N8" s="58">
        <f t="shared" ref="N8:N28" si="4">F8/F7-1</f>
        <v>-0.27430686167722118</v>
      </c>
      <c r="O8" s="58">
        <f t="shared" ref="O8:O28" si="5">G8/G7-1</f>
        <v>0.18949275519622666</v>
      </c>
      <c r="P8" s="131">
        <f t="shared" ref="P8:P28" si="6">H8/H7-1</f>
        <v>0.18808861895042339</v>
      </c>
      <c r="Z8" s="259"/>
      <c r="AB8" s="259"/>
    </row>
    <row r="9" spans="1:28" x14ac:dyDescent="0.25">
      <c r="A9" s="14">
        <f>'T1'!A9</f>
        <v>1931</v>
      </c>
      <c r="B9" s="108">
        <f>'T3'!B9/'T1'!$E9*100</f>
        <v>4.1972081002136967</v>
      </c>
      <c r="C9" s="109">
        <f>'T3'!C9/'T1'!$E9*100</f>
        <v>0</v>
      </c>
      <c r="D9" s="109">
        <f>'T3'!D9/'T1'!$E9*100</f>
        <v>0</v>
      </c>
      <c r="E9" s="109">
        <f>'T3'!E9/'T1'!$E9*100</f>
        <v>0.11298310731374726</v>
      </c>
      <c r="F9" s="109">
        <f>'T3'!F9/'T1'!$E9*100</f>
        <v>1.6350447140186752E-2</v>
      </c>
      <c r="G9" s="109">
        <f>'T3'!G9/'T1'!$E9*100</f>
        <v>4.7969885054557675E-2</v>
      </c>
      <c r="H9" s="110">
        <f t="shared" si="1"/>
        <v>4.3745115397221888</v>
      </c>
      <c r="I9" s="46"/>
      <c r="J9" s="103">
        <f t="shared" si="2"/>
        <v>0.15780400669341965</v>
      </c>
      <c r="K9" s="58"/>
      <c r="L9" s="58"/>
      <c r="M9" s="58">
        <f t="shared" si="3"/>
        <v>-0.26774323875361072</v>
      </c>
      <c r="N9" s="58">
        <f t="shared" si="4"/>
        <v>2.8883100270581386E-2</v>
      </c>
      <c r="O9" s="58">
        <f t="shared" si="5"/>
        <v>0.37413790783751755</v>
      </c>
      <c r="P9" s="131">
        <f t="shared" si="6"/>
        <v>0.14209839381690248</v>
      </c>
      <c r="Z9" s="259"/>
      <c r="AB9" s="259"/>
    </row>
    <row r="10" spans="1:28" x14ac:dyDescent="0.25">
      <c r="A10" s="14">
        <f>'T1'!A10</f>
        <v>1932</v>
      </c>
      <c r="B10" s="108">
        <f>'T3'!B10/'T1'!$E10*100</f>
        <v>4.9728704700699424</v>
      </c>
      <c r="C10" s="109">
        <f>'T3'!C10/'T1'!$E10*100</f>
        <v>0</v>
      </c>
      <c r="D10" s="109">
        <f>'T3'!D10/'T1'!$E10*100</f>
        <v>0</v>
      </c>
      <c r="E10" s="109">
        <f>'T3'!E10/'T1'!$E10*100</f>
        <v>0.18111168917312614</v>
      </c>
      <c r="F10" s="109">
        <f>'T3'!F10/'T1'!$E10*100</f>
        <v>1.1822339511349058E-2</v>
      </c>
      <c r="G10" s="109">
        <f>'T3'!G10/'T1'!$E10*100</f>
        <v>6.3784231584670503E-2</v>
      </c>
      <c r="H10" s="110">
        <f t="shared" si="1"/>
        <v>5.2295887303390884</v>
      </c>
      <c r="I10" s="46"/>
      <c r="J10" s="103">
        <f t="shared" si="2"/>
        <v>0.1848043631233709</v>
      </c>
      <c r="K10" s="58"/>
      <c r="L10" s="58"/>
      <c r="M10" s="58">
        <f t="shared" si="3"/>
        <v>0.60299794791614225</v>
      </c>
      <c r="N10" s="58">
        <f t="shared" si="4"/>
        <v>-0.27694090504157154</v>
      </c>
      <c r="O10" s="58">
        <f t="shared" si="5"/>
        <v>0.32967238741820348</v>
      </c>
      <c r="P10" s="131">
        <f t="shared" si="6"/>
        <v>0.19546803862613715</v>
      </c>
      <c r="Z10" s="259"/>
      <c r="AB10" s="259"/>
    </row>
    <row r="11" spans="1:28" x14ac:dyDescent="0.25">
      <c r="A11" s="14">
        <f>'T1'!A11</f>
        <v>1933</v>
      </c>
      <c r="B11" s="108">
        <f>'T3'!B11/'T1'!$E11*100</f>
        <v>5.0810454799204061</v>
      </c>
      <c r="C11" s="109">
        <f>'T3'!C11/'T1'!$E11*100</f>
        <v>0</v>
      </c>
      <c r="D11" s="109">
        <f>'T3'!D11/'T1'!$E11*100</f>
        <v>0</v>
      </c>
      <c r="E11" s="109">
        <f>'T3'!E11/'T1'!$E11*100</f>
        <v>0.10425880363491076</v>
      </c>
      <c r="F11" s="109">
        <f>'T3'!F11/'T1'!$E11*100</f>
        <v>6.7050343271214709E-3</v>
      </c>
      <c r="G11" s="109">
        <f>'T3'!G11/'T1'!$E11*100</f>
        <v>0.10282958619461828</v>
      </c>
      <c r="H11" s="110">
        <f t="shared" si="1"/>
        <v>5.2948389040770563</v>
      </c>
      <c r="I11" s="46"/>
      <c r="J11" s="103">
        <f t="shared" si="2"/>
        <v>2.1753031875962447E-2</v>
      </c>
      <c r="K11" s="58"/>
      <c r="L11" s="58"/>
      <c r="M11" s="58">
        <f t="shared" si="3"/>
        <v>-0.42433973140602255</v>
      </c>
      <c r="N11" s="58">
        <f t="shared" si="4"/>
        <v>-0.43285046748278055</v>
      </c>
      <c r="O11" s="58">
        <f t="shared" si="5"/>
        <v>0.61214744835668267</v>
      </c>
      <c r="P11" s="131">
        <f t="shared" si="6"/>
        <v>1.2477113804269857E-2</v>
      </c>
      <c r="AB11" s="259"/>
    </row>
    <row r="12" spans="1:28" x14ac:dyDescent="0.25">
      <c r="A12" s="14">
        <f>'T1'!A12</f>
        <v>1934</v>
      </c>
      <c r="B12" s="108">
        <f>'T3'!B12/'T1'!$E12*100</f>
        <v>5.3177398517352144</v>
      </c>
      <c r="C12" s="109">
        <f>'T3'!C12/'T1'!$E12*100</f>
        <v>0</v>
      </c>
      <c r="D12" s="109">
        <f>'T3'!D12/'T1'!$E12*100</f>
        <v>0</v>
      </c>
      <c r="E12" s="109">
        <f>'T3'!E12/'T1'!$E12*100</f>
        <v>0.10898810654116554</v>
      </c>
      <c r="F12" s="109">
        <f>'T3'!F12/'T1'!$E12*100</f>
        <v>5.130404424298407E-3</v>
      </c>
      <c r="G12" s="109">
        <f>'T3'!G12/'T1'!$E12*100</f>
        <v>0.14101691041520215</v>
      </c>
      <c r="H12" s="110">
        <f t="shared" si="1"/>
        <v>5.5728752731158808</v>
      </c>
      <c r="I12" s="46"/>
      <c r="J12" s="103">
        <f t="shared" si="2"/>
        <v>4.6583793187876754E-2</v>
      </c>
      <c r="K12" s="58"/>
      <c r="L12" s="58"/>
      <c r="M12" s="58">
        <f t="shared" si="3"/>
        <v>4.5361185256025616E-2</v>
      </c>
      <c r="N12" s="58">
        <f t="shared" si="4"/>
        <v>-0.23484292935739015</v>
      </c>
      <c r="O12" s="58">
        <f t="shared" si="5"/>
        <v>0.37136514532217824</v>
      </c>
      <c r="P12" s="131">
        <f t="shared" si="6"/>
        <v>5.2510826877987693E-2</v>
      </c>
      <c r="Z12" s="259"/>
      <c r="AB12" s="259"/>
    </row>
    <row r="13" spans="1:28" x14ac:dyDescent="0.25">
      <c r="A13" s="14">
        <f>'T1'!A13</f>
        <v>1935</v>
      </c>
      <c r="B13" s="108">
        <f>'T3'!B13/'T1'!$E13*100</f>
        <v>4.9352140764424668</v>
      </c>
      <c r="C13" s="109">
        <f>'T3'!C13/'T1'!$E13*100</f>
        <v>0.28189786416383594</v>
      </c>
      <c r="D13" s="109">
        <f>'T3'!D13/'T1'!$E13*100</f>
        <v>0</v>
      </c>
      <c r="E13" s="109">
        <f>'T3'!E13/'T1'!$E13*100</f>
        <v>0.14286643830695533</v>
      </c>
      <c r="F13" s="109">
        <f>'T3'!F13/'T1'!$E13*100</f>
        <v>5.321051807404273E-3</v>
      </c>
      <c r="G13" s="109">
        <f>'T3'!G13/'T1'!$E13*100</f>
        <v>0.1268324303782658</v>
      </c>
      <c r="H13" s="110">
        <f t="shared" si="1"/>
        <v>5.4921318610989278</v>
      </c>
      <c r="I13" s="46"/>
      <c r="J13" s="103">
        <f t="shared" si="2"/>
        <v>-7.1933901611965223E-2</v>
      </c>
      <c r="K13" s="58"/>
      <c r="L13" s="58"/>
      <c r="M13" s="58">
        <f t="shared" si="3"/>
        <v>0.31084430073105018</v>
      </c>
      <c r="N13" s="58">
        <f t="shared" si="4"/>
        <v>3.7160303036331666E-2</v>
      </c>
      <c r="O13" s="58">
        <f t="shared" si="5"/>
        <v>-0.10058708558549734</v>
      </c>
      <c r="P13" s="131">
        <f t="shared" si="6"/>
        <v>-1.4488645099679065E-2</v>
      </c>
      <c r="Z13" s="259"/>
      <c r="AB13" s="259"/>
    </row>
    <row r="14" spans="1:28" x14ac:dyDescent="0.25">
      <c r="A14" s="14">
        <f>'T1'!A14</f>
        <v>1936</v>
      </c>
      <c r="B14" s="108">
        <f>'T3'!B14/'T1'!$E14*100</f>
        <v>4.4049524758239169</v>
      </c>
      <c r="C14" s="109">
        <f>'T3'!C14/'T1'!$E14*100</f>
        <v>0.42322386423075825</v>
      </c>
      <c r="D14" s="109">
        <f>'T3'!D14/'T1'!$E14*100</f>
        <v>0</v>
      </c>
      <c r="E14" s="109">
        <f>'T3'!E14/'T1'!$E14*100</f>
        <v>0.13829624156228831</v>
      </c>
      <c r="F14" s="109">
        <f>'T3'!F14/'T1'!$E14*100</f>
        <v>1.0339705499225089E-2</v>
      </c>
      <c r="G14" s="109">
        <f>'T3'!G14/'T1'!$E14*100</f>
        <v>0.12154991582410529</v>
      </c>
      <c r="H14" s="110">
        <f t="shared" si="1"/>
        <v>5.0983622029402937</v>
      </c>
      <c r="I14" s="46"/>
      <c r="J14" s="103">
        <f t="shared" si="2"/>
        <v>-0.10744449833487002</v>
      </c>
      <c r="K14" s="58">
        <f t="shared" ref="K14:K28" si="7">C14/C13-1</f>
        <v>0.50133760497307356</v>
      </c>
      <c r="L14" s="58"/>
      <c r="M14" s="58">
        <f t="shared" si="3"/>
        <v>-3.1989295728418243E-2</v>
      </c>
      <c r="N14" s="58">
        <f t="shared" si="4"/>
        <v>0.9431694848069947</v>
      </c>
      <c r="O14" s="58">
        <f t="shared" si="5"/>
        <v>-4.1649557123567771E-2</v>
      </c>
      <c r="P14" s="131">
        <f t="shared" si="6"/>
        <v>-7.1697051002676426E-2</v>
      </c>
      <c r="Z14" s="259"/>
      <c r="AB14" s="259"/>
    </row>
    <row r="15" spans="1:28" x14ac:dyDescent="0.25">
      <c r="A15" s="14">
        <f>'T1'!A15</f>
        <v>1937</v>
      </c>
      <c r="B15" s="108">
        <f>'T3'!B15/'T1'!$E15*100</f>
        <v>4.3383228804866896</v>
      </c>
      <c r="C15" s="109">
        <f>'T3'!C15/'T1'!$E15*100</f>
        <v>0.42130896596995232</v>
      </c>
      <c r="D15" s="109">
        <f>'T3'!D15/'T1'!$E15*100</f>
        <v>0</v>
      </c>
      <c r="E15" s="109">
        <f>'T3'!E15/'T1'!$E15*100</f>
        <v>0.16488199911142157</v>
      </c>
      <c r="F15" s="109">
        <f>'T3'!F15/'T1'!$E15*100</f>
        <v>8.7621254129904309E-3</v>
      </c>
      <c r="G15" s="109">
        <f>'T3'!G15/'T1'!$E15*100</f>
        <v>7.3984618886533626E-2</v>
      </c>
      <c r="H15" s="110">
        <f t="shared" si="1"/>
        <v>5.0072605898675873</v>
      </c>
      <c r="I15" s="46"/>
      <c r="J15" s="103">
        <f t="shared" si="2"/>
        <v>-1.5126064515546211E-2</v>
      </c>
      <c r="K15" s="58">
        <f t="shared" si="7"/>
        <v>-4.5245517151695225E-3</v>
      </c>
      <c r="L15" s="58"/>
      <c r="M15" s="58">
        <f t="shared" si="3"/>
        <v>0.19223774448822661</v>
      </c>
      <c r="N15" s="58">
        <f t="shared" si="4"/>
        <v>-0.15257495354707062</v>
      </c>
      <c r="O15" s="58">
        <f t="shared" si="5"/>
        <v>-0.39132315818633179</v>
      </c>
      <c r="P15" s="131">
        <f t="shared" si="6"/>
        <v>-1.786879971379185E-2</v>
      </c>
      <c r="Z15" s="259"/>
      <c r="AB15" s="259"/>
    </row>
    <row r="16" spans="1:28" x14ac:dyDescent="0.25">
      <c r="A16" s="14">
        <f>'T1'!A16</f>
        <v>1938</v>
      </c>
      <c r="B16" s="108">
        <f>'T3'!B16/'T1'!$E16*100</f>
        <v>4.5795144789255522</v>
      </c>
      <c r="C16" s="109">
        <f>'T3'!C16/'T1'!$E16*100</f>
        <v>0.44733961482345358</v>
      </c>
      <c r="D16" s="109">
        <f>'T3'!D16/'T1'!$E16*100</f>
        <v>0</v>
      </c>
      <c r="E16" s="109">
        <f>'T3'!E16/'T1'!$E16*100</f>
        <v>0.19539166960145701</v>
      </c>
      <c r="F16" s="109">
        <f>'T3'!F16/'T1'!$E16*100</f>
        <v>8.3137898601746626E-3</v>
      </c>
      <c r="G16" s="109">
        <f>'T3'!G16/'T1'!$E16*100</f>
        <v>0.12537310454223824</v>
      </c>
      <c r="H16" s="110">
        <f t="shared" si="1"/>
        <v>5.3559326577528763</v>
      </c>
      <c r="I16" s="46"/>
      <c r="J16" s="103">
        <f t="shared" si="2"/>
        <v>5.5595584995233205E-2</v>
      </c>
      <c r="K16" s="58">
        <f t="shared" si="7"/>
        <v>6.1785176571242939E-2</v>
      </c>
      <c r="L16" s="58"/>
      <c r="M16" s="58">
        <f t="shared" si="3"/>
        <v>0.1850394261014392</v>
      </c>
      <c r="N16" s="58">
        <f t="shared" si="4"/>
        <v>-5.1167443021425063E-2</v>
      </c>
      <c r="O16" s="58">
        <f t="shared" si="5"/>
        <v>0.69458336650373864</v>
      </c>
      <c r="P16" s="131">
        <f t="shared" si="6"/>
        <v>6.9633297813747275E-2</v>
      </c>
      <c r="Z16" s="259"/>
      <c r="AB16" s="259"/>
    </row>
    <row r="17" spans="1:28" x14ac:dyDescent="0.25">
      <c r="A17" s="14" t="str">
        <f>'T1'!A17</f>
        <v>1939h</v>
      </c>
      <c r="B17" s="108">
        <f>'T3'!B17/'T1'!$E17*100</f>
        <v>4.5957115277988185</v>
      </c>
      <c r="C17" s="109">
        <f>'T3'!C17/'T1'!$E17*100</f>
        <v>0.51147178686833639</v>
      </c>
      <c r="D17" s="109">
        <f>'T3'!D17/'T1'!$E17*100</f>
        <v>0</v>
      </c>
      <c r="E17" s="109">
        <f>'T3'!E17/'T1'!$E17*100</f>
        <v>0.30582961343068438</v>
      </c>
      <c r="F17" s="109">
        <f>'T3'!F17/'T1'!$E17*100</f>
        <v>6.4873564566540259E-3</v>
      </c>
      <c r="G17" s="109">
        <f>'T3'!G17/'T1'!$E17*100</f>
        <v>0.16190934885306116</v>
      </c>
      <c r="H17" s="110">
        <f t="shared" si="1"/>
        <v>5.5814096334075538</v>
      </c>
      <c r="I17" s="46"/>
      <c r="J17" s="103">
        <f t="shared" si="2"/>
        <v>3.5368484907740694E-3</v>
      </c>
      <c r="K17" s="58">
        <f t="shared" si="7"/>
        <v>0.14336349815607785</v>
      </c>
      <c r="L17" s="58"/>
      <c r="M17" s="58">
        <f t="shared" si="3"/>
        <v>0.5652131641767999</v>
      </c>
      <c r="N17" s="58">
        <f t="shared" si="4"/>
        <v>-0.21968722258301887</v>
      </c>
      <c r="O17" s="58">
        <f t="shared" si="5"/>
        <v>0.29142011314327654</v>
      </c>
      <c r="P17" s="131">
        <f t="shared" si="6"/>
        <v>4.2098545680609556E-2</v>
      </c>
      <c r="Z17" s="259"/>
      <c r="AB17" s="259"/>
    </row>
    <row r="18" spans="1:28" x14ac:dyDescent="0.25">
      <c r="A18" s="14">
        <f>'T1'!A18</f>
        <v>1940</v>
      </c>
      <c r="B18" s="108">
        <f>'T3'!B18/'T1'!$E18*100</f>
        <v>4.3264764525159345</v>
      </c>
      <c r="C18" s="109">
        <f>'T3'!C18/'T1'!$E18*100</f>
        <v>0.47719545333857977</v>
      </c>
      <c r="D18" s="109">
        <f>'T3'!D18/'T1'!$E18*100</f>
        <v>0</v>
      </c>
      <c r="E18" s="109">
        <f>'T3'!E18/'T1'!$E18*100</f>
        <v>0.15522753548132326</v>
      </c>
      <c r="F18" s="109">
        <f>'T3'!F18/'T1'!$E18*100</f>
        <v>7.9586600884284844E-3</v>
      </c>
      <c r="G18" s="109">
        <f>'T3'!G18/'T1'!$E18*100</f>
        <v>0.14160590029153289</v>
      </c>
      <c r="H18" s="110">
        <f t="shared" si="1"/>
        <v>5.1084640017157996</v>
      </c>
      <c r="I18" s="46"/>
      <c r="J18" s="103">
        <f t="shared" si="2"/>
        <v>-5.8583980664216773E-2</v>
      </c>
      <c r="K18" s="58">
        <f t="shared" si="7"/>
        <v>-6.7015101144924039E-2</v>
      </c>
      <c r="L18" s="58"/>
      <c r="M18" s="58">
        <f t="shared" si="3"/>
        <v>-0.49243785210974922</v>
      </c>
      <c r="N18" s="58">
        <f t="shared" si="4"/>
        <v>0.22679555865399603</v>
      </c>
      <c r="O18" s="58">
        <f t="shared" si="5"/>
        <v>-0.12540010015082215</v>
      </c>
      <c r="P18" s="131">
        <f t="shared" si="6"/>
        <v>-8.4735875478648914E-2</v>
      </c>
      <c r="Z18" s="259"/>
      <c r="AB18" s="259"/>
    </row>
    <row r="19" spans="1:28" x14ac:dyDescent="0.25">
      <c r="A19" s="14">
        <f>'T1'!A19</f>
        <v>1941</v>
      </c>
      <c r="B19" s="108">
        <f>'T3'!B19/'T1'!$E19*100</f>
        <v>4.0489282122326689</v>
      </c>
      <c r="C19" s="109">
        <f>'T3'!C19/'T1'!$E19*100</f>
        <v>0.49417933326954605</v>
      </c>
      <c r="D19" s="109">
        <f>'T3'!D19/'T1'!$E19*100</f>
        <v>0</v>
      </c>
      <c r="E19" s="109">
        <f>'T3'!E19/'T1'!$E19*100</f>
        <v>0.16728725364539551</v>
      </c>
      <c r="F19" s="109">
        <f>'T3'!F19/'T1'!$E19*100</f>
        <v>7.6644886999294405E-3</v>
      </c>
      <c r="G19" s="109">
        <f>'T3'!G19/'T1'!$E19*100</f>
        <v>7.2561325473586208E-2</v>
      </c>
      <c r="H19" s="110">
        <f t="shared" si="1"/>
        <v>4.790620613321126</v>
      </c>
      <c r="I19" s="46"/>
      <c r="J19" s="103">
        <f t="shared" si="2"/>
        <v>-6.4151103866950554E-2</v>
      </c>
      <c r="K19" s="58">
        <f t="shared" si="7"/>
        <v>3.5591034684305578E-2</v>
      </c>
      <c r="L19" s="58"/>
      <c r="M19" s="58">
        <f t="shared" si="3"/>
        <v>7.7690585801533096E-2</v>
      </c>
      <c r="N19" s="58">
        <f t="shared" si="4"/>
        <v>-3.6962426492715195E-2</v>
      </c>
      <c r="O19" s="58">
        <f t="shared" si="5"/>
        <v>-0.48758261255922464</v>
      </c>
      <c r="P19" s="131">
        <f t="shared" si="6"/>
        <v>-6.2218973900553753E-2</v>
      </c>
      <c r="Z19" s="259"/>
      <c r="AB19" s="259"/>
    </row>
    <row r="20" spans="1:28" x14ac:dyDescent="0.25">
      <c r="A20" s="14">
        <f>'T1'!A20</f>
        <v>1942</v>
      </c>
      <c r="B20" s="108">
        <f>'T3'!B20/'T1'!$E20*100</f>
        <v>3.5891915879875218</v>
      </c>
      <c r="C20" s="109">
        <f>'T3'!C20/'T1'!$E20*100</f>
        <v>0.40517262618023986</v>
      </c>
      <c r="D20" s="109">
        <f>'T3'!D20/'T1'!$E20*100</f>
        <v>0</v>
      </c>
      <c r="E20" s="109">
        <f>'T3'!E20/'T1'!$E20*100</f>
        <v>0.12488017973618563</v>
      </c>
      <c r="F20" s="109">
        <f>'T3'!F20/'T1'!$E20*100</f>
        <v>5.6471206401459608E-3</v>
      </c>
      <c r="G20" s="109">
        <f>'T3'!G20/'T1'!$E20*100</f>
        <v>6.3622646117338616E-2</v>
      </c>
      <c r="H20" s="110">
        <f t="shared" si="1"/>
        <v>4.1885141606614322</v>
      </c>
      <c r="I20" s="46"/>
      <c r="J20" s="103">
        <f t="shared" si="2"/>
        <v>-0.11354526436309376</v>
      </c>
      <c r="K20" s="58">
        <f t="shared" si="7"/>
        <v>-0.1801101363353822</v>
      </c>
      <c r="L20" s="58"/>
      <c r="M20" s="58">
        <f t="shared" si="3"/>
        <v>-0.2534985361114338</v>
      </c>
      <c r="N20" s="58">
        <f t="shared" si="4"/>
        <v>-0.26320973763090705</v>
      </c>
      <c r="O20" s="58">
        <f t="shared" si="5"/>
        <v>-0.12318792825113778</v>
      </c>
      <c r="P20" s="131">
        <f t="shared" si="6"/>
        <v>-0.1256844365812303</v>
      </c>
      <c r="Z20" s="259"/>
      <c r="AB20" s="259"/>
    </row>
    <row r="21" spans="1:28" x14ac:dyDescent="0.25">
      <c r="A21" s="14">
        <f>'T1'!A21</f>
        <v>1943</v>
      </c>
      <c r="B21" s="108">
        <f>'T3'!B21/'T1'!$E21*100</f>
        <v>3.2576904812892002</v>
      </c>
      <c r="C21" s="109">
        <f>'T3'!C21/'T1'!$E21*100</f>
        <v>0.23609352332871991</v>
      </c>
      <c r="D21" s="109">
        <f>'T3'!D21/'T1'!$E21*100</f>
        <v>0</v>
      </c>
      <c r="E21" s="109">
        <f>'T3'!E21/'T1'!$E21*100</f>
        <v>0.15744500228946737</v>
      </c>
      <c r="F21" s="109">
        <f>'T3'!F21/'T1'!$E21*100</f>
        <v>2.7508567541011126E-3</v>
      </c>
      <c r="G21" s="109">
        <f>'T3'!G21/'T1'!$E21*100</f>
        <v>4.6551742280918275E-2</v>
      </c>
      <c r="H21" s="110">
        <f t="shared" si="1"/>
        <v>3.7005316059424067</v>
      </c>
      <c r="I21" s="46"/>
      <c r="J21" s="103">
        <f t="shared" si="2"/>
        <v>-9.236093938473644E-2</v>
      </c>
      <c r="K21" s="58">
        <f t="shared" si="7"/>
        <v>-0.41730139680340994</v>
      </c>
      <c r="L21" s="58"/>
      <c r="M21" s="58">
        <f t="shared" si="3"/>
        <v>0.26076854327144794</v>
      </c>
      <c r="N21" s="58">
        <f t="shared" si="4"/>
        <v>-0.51287444887488509</v>
      </c>
      <c r="O21" s="58">
        <f t="shared" si="5"/>
        <v>-0.26831489851800006</v>
      </c>
      <c r="P21" s="131">
        <f t="shared" si="6"/>
        <v>-0.11650493134347317</v>
      </c>
      <c r="Z21" s="259"/>
      <c r="AB21" s="259"/>
    </row>
    <row r="22" spans="1:28" x14ac:dyDescent="0.25">
      <c r="A22" s="14">
        <f>'T1'!A22</f>
        <v>1944</v>
      </c>
      <c r="B22" s="108">
        <f>'T3'!B22/'T1'!$E22*100</f>
        <v>3.1575529404635545</v>
      </c>
      <c r="C22" s="109">
        <f>'T3'!C22/'T1'!$E22*100</f>
        <v>0.24186583242451509</v>
      </c>
      <c r="D22" s="109">
        <f>'T3'!D22/'T1'!$E22*100</f>
        <v>0</v>
      </c>
      <c r="E22" s="109">
        <f>'T3'!E22/'T1'!$E22*100</f>
        <v>0.164343238868768</v>
      </c>
      <c r="F22" s="109">
        <f>'T3'!F22/'T1'!$E22*100</f>
        <v>5.3290750415068786E-3</v>
      </c>
      <c r="G22" s="109">
        <f>'T3'!G22/'T1'!$E22*100</f>
        <v>4.1981135300803822E-2</v>
      </c>
      <c r="H22" s="110">
        <f t="shared" si="1"/>
        <v>3.6110722220991485</v>
      </c>
      <c r="I22" s="46"/>
      <c r="J22" s="103">
        <f t="shared" si="2"/>
        <v>-3.0738813708912405E-2</v>
      </c>
      <c r="K22" s="58">
        <f t="shared" si="7"/>
        <v>2.4449247969239085E-2</v>
      </c>
      <c r="L22" s="58"/>
      <c r="M22" s="58">
        <f t="shared" si="3"/>
        <v>4.3813626847411857E-2</v>
      </c>
      <c r="N22" s="58">
        <f t="shared" si="4"/>
        <v>0.93724192783285831</v>
      </c>
      <c r="O22" s="58">
        <f t="shared" si="5"/>
        <v>-9.8183370936643977E-2</v>
      </c>
      <c r="P22" s="131">
        <f t="shared" si="6"/>
        <v>-2.4174738488816572E-2</v>
      </c>
      <c r="Z22" s="259"/>
      <c r="AB22" s="259"/>
    </row>
    <row r="23" spans="1:28" x14ac:dyDescent="0.25">
      <c r="A23" s="14">
        <f>'T1'!A23</f>
        <v>1945</v>
      </c>
      <c r="B23" s="108">
        <f>'T3'!B23/'T1'!$E23*100</f>
        <v>2.7302356513727211</v>
      </c>
      <c r="C23" s="109">
        <f>'T3'!C23/'T1'!$E23*100</f>
        <v>0.24798900511849342</v>
      </c>
      <c r="D23" s="109">
        <f>'T3'!D23/'T1'!$E23*100</f>
        <v>0</v>
      </c>
      <c r="E23" s="109">
        <f>'T3'!E23/'T1'!$E23*100</f>
        <v>0.16358329924360068</v>
      </c>
      <c r="F23" s="109">
        <f>'T3'!F23/'T1'!$E23*100</f>
        <v>1.1085056321183583E-2</v>
      </c>
      <c r="G23" s="109">
        <f>'T3'!G23/'T1'!$E23*100</f>
        <v>4.1555124763186957E-2</v>
      </c>
      <c r="H23" s="110">
        <f t="shared" si="1"/>
        <v>3.1944481368191857</v>
      </c>
      <c r="I23" s="46"/>
      <c r="J23" s="103">
        <f t="shared" si="2"/>
        <v>-0.13533178925199585</v>
      </c>
      <c r="K23" s="58">
        <f t="shared" si="7"/>
        <v>2.5316402207779198E-2</v>
      </c>
      <c r="L23" s="58"/>
      <c r="M23" s="58">
        <f t="shared" si="3"/>
        <v>-4.6241003304927641E-3</v>
      </c>
      <c r="N23" s="58">
        <f t="shared" si="4"/>
        <v>1.0801088809680395</v>
      </c>
      <c r="O23" s="58">
        <f t="shared" si="5"/>
        <v>-1.014766595911254E-2</v>
      </c>
      <c r="P23" s="131">
        <f t="shared" si="6"/>
        <v>-0.11537406610986456</v>
      </c>
      <c r="Z23" s="259"/>
      <c r="AB23" s="259"/>
    </row>
    <row r="24" spans="1:28" x14ac:dyDescent="0.25">
      <c r="A24" s="14">
        <f>'T1'!A24</f>
        <v>1946</v>
      </c>
      <c r="B24" s="108">
        <f>'T3'!B24/'T1'!$E24*100</f>
        <v>2.4581112908331688</v>
      </c>
      <c r="C24" s="109">
        <f>'T3'!C24/'T1'!$E24*100</f>
        <v>0.2570393003637218</v>
      </c>
      <c r="D24" s="109">
        <f>'T3'!D24/'T1'!$E24*100</f>
        <v>0</v>
      </c>
      <c r="E24" s="109">
        <f>'T3'!E24/'T1'!$E24*100</f>
        <v>0.14975898186534903</v>
      </c>
      <c r="F24" s="109">
        <f>'T3'!F24/'T1'!$E24*100</f>
        <v>1.2520716315206959E-2</v>
      </c>
      <c r="G24" s="109">
        <f>'T3'!G24/'T1'!$E24*100</f>
        <v>7.0715585272042761E-2</v>
      </c>
      <c r="H24" s="110">
        <f t="shared" si="1"/>
        <v>2.9481458746494891</v>
      </c>
      <c r="I24" s="46"/>
      <c r="J24" s="103">
        <f t="shared" si="2"/>
        <v>-9.9670649455746552E-2</v>
      </c>
      <c r="K24" s="58">
        <f t="shared" si="7"/>
        <v>3.6494743954087694E-2</v>
      </c>
      <c r="L24" s="58"/>
      <c r="M24" s="58">
        <f t="shared" si="3"/>
        <v>-8.4509344426811683E-2</v>
      </c>
      <c r="N24" s="58">
        <f t="shared" si="4"/>
        <v>0.12951309875438577</v>
      </c>
      <c r="O24" s="58">
        <f t="shared" si="5"/>
        <v>0.70172958630336257</v>
      </c>
      <c r="P24" s="131">
        <f t="shared" si="6"/>
        <v>-7.7103227731519119E-2</v>
      </c>
      <c r="Z24" s="259"/>
      <c r="AB24" s="259"/>
    </row>
    <row r="25" spans="1:28" x14ac:dyDescent="0.25">
      <c r="A25" s="14">
        <f>'T1'!A25</f>
        <v>1947</v>
      </c>
      <c r="B25" s="108">
        <f>'T3'!B25/'T1'!$E25*100</f>
        <v>2.1895299646589184</v>
      </c>
      <c r="C25" s="109">
        <f>'T3'!C25/'T1'!$E25*100</f>
        <v>0.51295625545272816</v>
      </c>
      <c r="D25" s="109">
        <f>'T3'!D25/'T1'!$E25*100</f>
        <v>0</v>
      </c>
      <c r="E25" s="109">
        <f>'T3'!E25/'T1'!$E25*100</f>
        <v>0.19755450956310275</v>
      </c>
      <c r="F25" s="109">
        <f>'T3'!F25/'T1'!$E25*100</f>
        <v>1.7469945698044102E-2</v>
      </c>
      <c r="G25" s="109">
        <f>'T3'!G25/'T1'!$E25*100</f>
        <v>0.11006920442680977</v>
      </c>
      <c r="H25" s="110">
        <f t="shared" si="1"/>
        <v>3.0275798797996032</v>
      </c>
      <c r="I25" s="46"/>
      <c r="J25" s="103">
        <f t="shared" si="2"/>
        <v>-0.10926328973624932</v>
      </c>
      <c r="K25" s="58">
        <f t="shared" si="7"/>
        <v>0.99563356547762427</v>
      </c>
      <c r="L25" s="58"/>
      <c r="M25" s="58">
        <f t="shared" si="3"/>
        <v>0.31914965701841869</v>
      </c>
      <c r="N25" s="58">
        <f t="shared" si="4"/>
        <v>0.3952832456419515</v>
      </c>
      <c r="O25" s="58">
        <f t="shared" si="5"/>
        <v>0.55650559920240616</v>
      </c>
      <c r="P25" s="131">
        <f t="shared" si="6"/>
        <v>2.6943715992193917E-2</v>
      </c>
      <c r="Z25" s="259"/>
      <c r="AB25" s="259"/>
    </row>
    <row r="26" spans="1:28" x14ac:dyDescent="0.25">
      <c r="A26" s="14">
        <f>'T1'!A26</f>
        <v>1948</v>
      </c>
      <c r="B26" s="108">
        <f>'T3'!B26/'T1'!$E26*100</f>
        <v>2.2442199878997116</v>
      </c>
      <c r="C26" s="109">
        <f>'T3'!C26/'T1'!$E26*100</f>
        <v>0.58852548632125934</v>
      </c>
      <c r="D26" s="109">
        <f>'T3'!D26/'T1'!$E26*100</f>
        <v>0</v>
      </c>
      <c r="E26" s="109">
        <f>'T3'!E26/'T1'!$E26*100</f>
        <v>0.17490929173357833</v>
      </c>
      <c r="F26" s="109">
        <f>'T3'!F26/'T1'!$E26*100</f>
        <v>2.2356634286246096E-2</v>
      </c>
      <c r="G26" s="109">
        <f>'T3'!G26/'T1'!$E26*100</f>
        <v>8.0547401190194018E-2</v>
      </c>
      <c r="H26" s="110">
        <f t="shared" si="1"/>
        <v>3.1105588014309893</v>
      </c>
      <c r="I26" s="46"/>
      <c r="J26" s="103">
        <f t="shared" si="2"/>
        <v>2.4977974324874141E-2</v>
      </c>
      <c r="K26" s="58">
        <f t="shared" si="7"/>
        <v>0.14732100459879338</v>
      </c>
      <c r="L26" s="58"/>
      <c r="M26" s="58">
        <f t="shared" si="3"/>
        <v>-0.11462769379248761</v>
      </c>
      <c r="N26" s="58">
        <f t="shared" si="4"/>
        <v>0.27971973540530803</v>
      </c>
      <c r="O26" s="58">
        <f t="shared" si="5"/>
        <v>-0.26821128934611493</v>
      </c>
      <c r="P26" s="131">
        <f t="shared" si="6"/>
        <v>2.7407673761155493E-2</v>
      </c>
      <c r="Z26" s="259"/>
      <c r="AB26" s="259"/>
    </row>
    <row r="27" spans="1:28" x14ac:dyDescent="0.25">
      <c r="A27" s="14">
        <f>'T1'!A27</f>
        <v>1949</v>
      </c>
      <c r="B27" s="108">
        <f>'T3'!B27/'T1'!$E27*100</f>
        <v>2.2190744631266446</v>
      </c>
      <c r="C27" s="109">
        <f>'T3'!C27/'T1'!$E27*100</f>
        <v>0.59527053922322781</v>
      </c>
      <c r="D27" s="109">
        <f>'T3'!D27/'T1'!$E27*100</f>
        <v>0</v>
      </c>
      <c r="E27" s="109">
        <f>'T3'!E27/'T1'!$E27*100</f>
        <v>0.2819562334323597</v>
      </c>
      <c r="F27" s="109">
        <f>'T3'!F27/'T1'!$E27*100</f>
        <v>1.7638863873785895E-2</v>
      </c>
      <c r="G27" s="109">
        <f>'T3'!G27/'T1'!$E27*100</f>
        <v>7.5120391761932928E-2</v>
      </c>
      <c r="H27" s="110">
        <f t="shared" si="1"/>
        <v>3.1890604914179512</v>
      </c>
      <c r="I27" s="46"/>
      <c r="J27" s="103">
        <f t="shared" si="2"/>
        <v>-1.1204572149185688E-2</v>
      </c>
      <c r="K27" s="58">
        <f t="shared" si="7"/>
        <v>1.1460935947107842E-2</v>
      </c>
      <c r="L27" s="58"/>
      <c r="M27" s="58">
        <f t="shared" si="3"/>
        <v>0.6120140367490321</v>
      </c>
      <c r="N27" s="58">
        <f t="shared" si="4"/>
        <v>-0.21102328517144442</v>
      </c>
      <c r="O27" s="58">
        <f t="shared" si="5"/>
        <v>-6.7376592516578682E-2</v>
      </c>
      <c r="P27" s="131">
        <f t="shared" si="6"/>
        <v>2.5237166373722975E-2</v>
      </c>
      <c r="Z27" s="259"/>
      <c r="AB27" s="259"/>
    </row>
    <row r="28" spans="1:28" x14ac:dyDescent="0.25">
      <c r="A28" s="14">
        <f>'T1'!A28</f>
        <v>1950</v>
      </c>
      <c r="B28" s="108">
        <f>'T3'!B28/'T1'!$E28*100</f>
        <v>2.1826688501950442</v>
      </c>
      <c r="C28" s="109">
        <f>'T3'!C28/'T1'!$E28*100</f>
        <v>0.55610428376856003</v>
      </c>
      <c r="D28" s="109">
        <f>'T3'!D28/'T1'!$E28*100</f>
        <v>0</v>
      </c>
      <c r="E28" s="109">
        <f>'T3'!E28/'T1'!$E28*100</f>
        <v>0.26651918772043592</v>
      </c>
      <c r="F28" s="109">
        <f>'T3'!F28/'T1'!$E28*100</f>
        <v>1.5836910057453569E-2</v>
      </c>
      <c r="G28" s="109">
        <f>'T3'!G28/'T1'!$E28*100</f>
        <v>7.2051087735996541E-2</v>
      </c>
      <c r="H28" s="110">
        <f t="shared" si="1"/>
        <v>3.0931803194774901</v>
      </c>
      <c r="I28" s="46"/>
      <c r="J28" s="103">
        <f t="shared" si="2"/>
        <v>-1.6405764446635773E-2</v>
      </c>
      <c r="K28" s="58">
        <f t="shared" si="7"/>
        <v>-6.5795722909076093E-2</v>
      </c>
      <c r="L28" s="58"/>
      <c r="M28" s="58">
        <f t="shared" si="3"/>
        <v>-5.4749794051377365E-2</v>
      </c>
      <c r="N28" s="58">
        <f t="shared" si="4"/>
        <v>-0.10215815651314775</v>
      </c>
      <c r="O28" s="58">
        <f t="shared" si="5"/>
        <v>-4.085846670852622E-2</v>
      </c>
      <c r="P28" s="131">
        <f t="shared" si="6"/>
        <v>-3.0065334978274461E-2</v>
      </c>
      <c r="Z28" s="259"/>
      <c r="AB28" s="259"/>
    </row>
    <row r="29" spans="1:28" x14ac:dyDescent="0.25">
      <c r="A29" s="14">
        <f>'T1'!A29</f>
        <v>1951</v>
      </c>
      <c r="B29" s="108">
        <f>'T3'!B29/'T1'!$E29*100</f>
        <v>2.2693178515732337</v>
      </c>
      <c r="C29" s="109">
        <f>'T3'!C29/'T1'!$E29*100</f>
        <v>0.58078393246985083</v>
      </c>
      <c r="D29" s="109">
        <f>'T3'!D29/'T1'!$E29*100</f>
        <v>0</v>
      </c>
      <c r="E29" s="109">
        <f>'T3'!E29/'T1'!$E29*100</f>
        <v>0.27802184559579829</v>
      </c>
      <c r="F29" s="109">
        <f>'T3'!F29/'T1'!$E29*100</f>
        <v>1.9278533049034118E-2</v>
      </c>
      <c r="G29" s="109">
        <f>'T3'!G29/'T1'!$E29*100</f>
        <v>7.1450984567186251E-2</v>
      </c>
      <c r="H29" s="110">
        <f t="shared" ref="H29:H91" si="8">SUM(B29:G29)</f>
        <v>3.2188531472551034</v>
      </c>
      <c r="I29" s="46"/>
      <c r="J29" s="103">
        <f>B29/B28-1</f>
        <v>3.9698647538973564E-2</v>
      </c>
      <c r="K29" s="58">
        <f t="shared" ref="K29:K92" si="9">C29/C28-1</f>
        <v>4.4379533518504655E-2</v>
      </c>
      <c r="L29" s="58"/>
      <c r="M29" s="58">
        <f t="shared" ref="M29:M92" si="10">E29/E28-1</f>
        <v>4.3158835856231148E-2</v>
      </c>
      <c r="N29" s="58">
        <f t="shared" ref="N29:N92" si="11">F29/F28-1</f>
        <v>0.21731657116791947</v>
      </c>
      <c r="O29" s="58">
        <f t="shared" ref="O29:O92" si="12">G29/G28-1</f>
        <v>-8.3288564776307084E-3</v>
      </c>
      <c r="P29" s="131">
        <f t="shared" ref="P29:P92" si="13">H29/H28-1</f>
        <v>4.0629001479888682E-2</v>
      </c>
      <c r="Z29" s="259"/>
      <c r="AB29" s="259"/>
    </row>
    <row r="30" spans="1:28" x14ac:dyDescent="0.25">
      <c r="A30" s="14">
        <f>'T1'!A30</f>
        <v>1952</v>
      </c>
      <c r="B30" s="108">
        <f>'T3'!B30/'T1'!$E30*100</f>
        <v>2.2857629397831323</v>
      </c>
      <c r="C30" s="109">
        <f>'T3'!C30/'T1'!$E30*100</f>
        <v>0.77737381712479925</v>
      </c>
      <c r="D30" s="109">
        <f>'T3'!D30/'T1'!$E30*100</f>
        <v>0</v>
      </c>
      <c r="E30" s="109">
        <f>'T3'!E30/'T1'!$E30*100</f>
        <v>0.28242152561243783</v>
      </c>
      <c r="F30" s="109">
        <f>'T3'!F30/'T1'!$E30*100</f>
        <v>1.6957913842208443E-2</v>
      </c>
      <c r="G30" s="109">
        <f>'T3'!G30/'T1'!$E30*100</f>
        <v>0.10778450557906569</v>
      </c>
      <c r="H30" s="110">
        <f t="shared" si="8"/>
        <v>3.4703007019416434</v>
      </c>
      <c r="I30" s="46"/>
      <c r="J30" s="92">
        <f t="shared" ref="J30:J93" si="14">B30/B29-1</f>
        <v>7.2467099302540028E-3</v>
      </c>
      <c r="K30" s="58">
        <f t="shared" si="9"/>
        <v>0.3384905705275405</v>
      </c>
      <c r="L30" s="58"/>
      <c r="M30" s="58">
        <f t="shared" si="10"/>
        <v>1.5824943565895255E-2</v>
      </c>
      <c r="N30" s="58">
        <f t="shared" si="11"/>
        <v>-0.12037322554176089</v>
      </c>
      <c r="O30" s="58">
        <f t="shared" si="12"/>
        <v>0.50850973197877458</v>
      </c>
      <c r="P30" s="131">
        <f t="shared" si="13"/>
        <v>7.8117125318675429E-2</v>
      </c>
      <c r="V30" s="249" t="s">
        <v>41</v>
      </c>
      <c r="W30" s="251">
        <f>AVERAGE(H28:H30)</f>
        <v>3.2607780562247455</v>
      </c>
      <c r="X30" s="255"/>
      <c r="Y30" s="251">
        <f>H28</f>
        <v>3.0931803194774901</v>
      </c>
      <c r="Z30" s="259">
        <f>-A28</f>
        <v>-1950</v>
      </c>
      <c r="AA30" s="251">
        <f>H30</f>
        <v>3.4703007019416434</v>
      </c>
      <c r="AB30" s="259">
        <f>-A30</f>
        <v>-1952</v>
      </c>
    </row>
    <row r="31" spans="1:28" x14ac:dyDescent="0.25">
      <c r="A31" s="14">
        <f>'T1'!A31</f>
        <v>1953</v>
      </c>
      <c r="B31" s="108">
        <f>'T3'!B31/'T1'!$E31*100</f>
        <v>2.4192452512587908</v>
      </c>
      <c r="C31" s="109">
        <f>'T3'!C31/'T1'!$E31*100</f>
        <v>0.91179867944180937</v>
      </c>
      <c r="D31" s="109">
        <f>'T3'!D31/'T1'!$E31*100</f>
        <v>0</v>
      </c>
      <c r="E31" s="109">
        <f>'T3'!E31/'T1'!$E31*100</f>
        <v>0.29311474875862886</v>
      </c>
      <c r="F31" s="109">
        <f>'T3'!F31/'T1'!$E31*100</f>
        <v>1.6101693377138643E-2</v>
      </c>
      <c r="G31" s="109">
        <f>'T3'!G31/'T1'!$E31*100</f>
        <v>0.14539733940893171</v>
      </c>
      <c r="H31" s="110">
        <f t="shared" si="8"/>
        <v>3.7856577122452997</v>
      </c>
      <c r="I31" s="46"/>
      <c r="J31" s="92">
        <f t="shared" si="14"/>
        <v>5.8397268217290632E-2</v>
      </c>
      <c r="K31" s="58">
        <f t="shared" si="9"/>
        <v>0.17292177760011906</v>
      </c>
      <c r="L31" s="58"/>
      <c r="M31" s="58">
        <f t="shared" si="10"/>
        <v>3.7862635020480484E-2</v>
      </c>
      <c r="N31" s="58">
        <f t="shared" si="11"/>
        <v>-5.0490907846144184E-2</v>
      </c>
      <c r="O31" s="58">
        <f t="shared" si="12"/>
        <v>0.34896327285441786</v>
      </c>
      <c r="P31" s="131">
        <f t="shared" si="13"/>
        <v>9.0873107949179577E-2</v>
      </c>
      <c r="Z31" s="259"/>
      <c r="AB31" s="259"/>
    </row>
    <row r="32" spans="1:28" x14ac:dyDescent="0.25">
      <c r="A32" s="14">
        <f>'T1'!A32</f>
        <v>1954</v>
      </c>
      <c r="B32" s="108">
        <f>'T3'!B32/'T1'!$E32*100</f>
        <v>2.5597315525825581</v>
      </c>
      <c r="C32" s="109">
        <f>'T3'!C32/'T1'!$E32*100</f>
        <v>0.77894675494555055</v>
      </c>
      <c r="D32" s="109">
        <f>'T3'!D32/'T1'!$E32*100</f>
        <v>0</v>
      </c>
      <c r="E32" s="109">
        <f>'T3'!E32/'T1'!$E32*100</f>
        <v>0.28153038166507816</v>
      </c>
      <c r="F32" s="109">
        <f>'T3'!F32/'T1'!$E32*100</f>
        <v>1.6778661242456319E-2</v>
      </c>
      <c r="G32" s="109">
        <f>'T3'!G32/'T1'!$E32*100</f>
        <v>0.117130953538608</v>
      </c>
      <c r="H32" s="110">
        <f t="shared" si="8"/>
        <v>3.7541183039742512</v>
      </c>
      <c r="I32" s="46"/>
      <c r="J32" s="92">
        <f t="shared" si="14"/>
        <v>5.8070301574703498E-2</v>
      </c>
      <c r="K32" s="58">
        <f t="shared" si="9"/>
        <v>-0.14570313325918494</v>
      </c>
      <c r="L32" s="58"/>
      <c r="M32" s="58">
        <f t="shared" si="10"/>
        <v>-3.9521611050319705E-2</v>
      </c>
      <c r="N32" s="58">
        <f t="shared" si="11"/>
        <v>4.2043271441179142E-2</v>
      </c>
      <c r="O32" s="58">
        <f t="shared" si="12"/>
        <v>-0.1944078618304298</v>
      </c>
      <c r="P32" s="131">
        <f t="shared" si="13"/>
        <v>-8.3312889511985011E-3</v>
      </c>
      <c r="Z32" s="259"/>
      <c r="AB32" s="259"/>
    </row>
    <row r="33" spans="1:28" x14ac:dyDescent="0.25">
      <c r="A33" s="27">
        <f>'T1'!A33</f>
        <v>1955</v>
      </c>
      <c r="B33" s="108">
        <f>'T3'!B33/'T1'!$E33*100</f>
        <v>2.5263078288679051</v>
      </c>
      <c r="C33" s="109">
        <f>'T3'!C33/'T1'!$E33*100</f>
        <v>0.78534881707120929</v>
      </c>
      <c r="D33" s="109">
        <f>'T3'!D33/'T1'!$E33*100</f>
        <v>0</v>
      </c>
      <c r="E33" s="109">
        <f>'T3'!E33/'T1'!$E33*100</f>
        <v>0.26712316831609834</v>
      </c>
      <c r="F33" s="109">
        <f>'T3'!F33/'T1'!$E33*100</f>
        <v>1.7340147562334186E-2</v>
      </c>
      <c r="G33" s="109">
        <f>'T3'!G33/'T1'!$E33*100</f>
        <v>0.1327214602700208</v>
      </c>
      <c r="H33" s="110">
        <f t="shared" si="8"/>
        <v>3.7288414220875676</v>
      </c>
      <c r="I33" s="46"/>
      <c r="J33" s="92">
        <f t="shared" si="14"/>
        <v>-1.305751131634536E-2</v>
      </c>
      <c r="K33" s="58">
        <f t="shared" si="9"/>
        <v>8.2188700126317737E-3</v>
      </c>
      <c r="L33" s="58"/>
      <c r="M33" s="58">
        <f t="shared" si="10"/>
        <v>-5.1174630829433299E-2</v>
      </c>
      <c r="N33" s="58">
        <f t="shared" si="11"/>
        <v>3.3464309921049873E-2</v>
      </c>
      <c r="O33" s="58">
        <f t="shared" si="12"/>
        <v>0.13310321704393835</v>
      </c>
      <c r="P33" s="131">
        <f t="shared" si="13"/>
        <v>-6.733107440946795E-3</v>
      </c>
      <c r="Z33" s="259"/>
      <c r="AB33" s="259"/>
    </row>
    <row r="34" spans="1:28" x14ac:dyDescent="0.25">
      <c r="A34" s="27">
        <f>'T1'!A34</f>
        <v>1956</v>
      </c>
      <c r="B34" s="108">
        <f>'T3'!B34/'T1'!$E34*100</f>
        <v>2.6563801505438422</v>
      </c>
      <c r="C34" s="109">
        <f>'T3'!C34/'T1'!$E34*100</f>
        <v>0.7912943918366826</v>
      </c>
      <c r="D34" s="109">
        <f>'T3'!D34/'T1'!$E34*100</f>
        <v>0</v>
      </c>
      <c r="E34" s="109">
        <f>'T3'!E34/'T1'!$E34*100</f>
        <v>0.33534862079590189</v>
      </c>
      <c r="F34" s="109">
        <f>'T3'!F34/'T1'!$E34*100</f>
        <v>2.1041089007964316E-2</v>
      </c>
      <c r="G34" s="109">
        <f>'T3'!G34/'T1'!$E34*100</f>
        <v>0.12947227143200907</v>
      </c>
      <c r="H34" s="110">
        <f t="shared" si="8"/>
        <v>3.9335365236164002</v>
      </c>
      <c r="I34" s="46"/>
      <c r="J34" s="92">
        <f t="shared" si="14"/>
        <v>5.1487122903080884E-2</v>
      </c>
      <c r="K34" s="58">
        <f t="shared" si="9"/>
        <v>7.5706165671021175E-3</v>
      </c>
      <c r="L34" s="58"/>
      <c r="M34" s="58">
        <f t="shared" si="10"/>
        <v>0.2554082182758084</v>
      </c>
      <c r="N34" s="58">
        <f t="shared" si="11"/>
        <v>0.21343194643102215</v>
      </c>
      <c r="O34" s="58">
        <f t="shared" si="12"/>
        <v>-2.4481261970756507E-2</v>
      </c>
      <c r="P34" s="131">
        <f t="shared" si="13"/>
        <v>5.4895094309008075E-2</v>
      </c>
      <c r="Z34" s="259"/>
      <c r="AB34" s="259"/>
    </row>
    <row r="35" spans="1:28" x14ac:dyDescent="0.25">
      <c r="A35" s="27">
        <f>'T1'!A35</f>
        <v>1957</v>
      </c>
      <c r="B35" s="108">
        <f>'T3'!B35/'T1'!$E35*100</f>
        <v>2.7050881194251701</v>
      </c>
      <c r="C35" s="109">
        <f>'T3'!C35/'T1'!$E35*100</f>
        <v>0.81109629385278037</v>
      </c>
      <c r="D35" s="109">
        <f>'T3'!D35/'T1'!$E35*100</f>
        <v>0</v>
      </c>
      <c r="E35" s="109">
        <f>'T3'!E35/'T1'!$E35*100</f>
        <v>0.34149400890247122</v>
      </c>
      <c r="F35" s="109">
        <f>'T3'!F35/'T1'!$E35*100</f>
        <v>1.9327220520111668E-2</v>
      </c>
      <c r="G35" s="109">
        <f>'T3'!G35/'T1'!$E35*100</f>
        <v>9.8479528896746299E-2</v>
      </c>
      <c r="H35" s="110">
        <f t="shared" si="8"/>
        <v>3.9754851715972794</v>
      </c>
      <c r="I35" s="46"/>
      <c r="J35" s="92">
        <f t="shared" si="14"/>
        <v>1.8336219261146036E-2</v>
      </c>
      <c r="K35" s="58">
        <f t="shared" si="9"/>
        <v>2.5024696523041623E-2</v>
      </c>
      <c r="L35" s="58"/>
      <c r="M35" s="58">
        <f t="shared" si="10"/>
        <v>1.832537164454151E-2</v>
      </c>
      <c r="N35" s="58">
        <f t="shared" si="11"/>
        <v>-8.1453411807911991E-2</v>
      </c>
      <c r="O35" s="58">
        <f t="shared" si="12"/>
        <v>-0.23937745273541655</v>
      </c>
      <c r="P35" s="131">
        <f t="shared" si="13"/>
        <v>1.0664359598296702E-2</v>
      </c>
      <c r="Z35" s="259"/>
      <c r="AB35" s="259"/>
    </row>
    <row r="36" spans="1:28" x14ac:dyDescent="0.25">
      <c r="A36" s="27">
        <f>'T1'!A36</f>
        <v>1958</v>
      </c>
      <c r="B36" s="108">
        <f>'T3'!B36/'T1'!$E36*100</f>
        <v>2.6368033442443393</v>
      </c>
      <c r="C36" s="109">
        <f>'T3'!C36/'T1'!$E36*100</f>
        <v>0.77891454181313569</v>
      </c>
      <c r="D36" s="109">
        <f>'T3'!D36/'T1'!$E36*100</f>
        <v>0</v>
      </c>
      <c r="E36" s="109">
        <f>'T3'!E36/'T1'!$E36*100</f>
        <v>0.33319301575917093</v>
      </c>
      <c r="F36" s="109">
        <f>'T3'!F36/'T1'!$E36*100</f>
        <v>1.73305576476811E-2</v>
      </c>
      <c r="G36" s="109">
        <f>'T3'!G36/'T1'!$E36*100</f>
        <v>0.12209117565352531</v>
      </c>
      <c r="H36" s="110">
        <f t="shared" si="8"/>
        <v>3.8883326351178522</v>
      </c>
      <c r="I36" s="46"/>
      <c r="J36" s="92">
        <f t="shared" si="14"/>
        <v>-2.524308716247714E-2</v>
      </c>
      <c r="K36" s="58">
        <f t="shared" si="9"/>
        <v>-3.9676857462605963E-2</v>
      </c>
      <c r="L36" s="58"/>
      <c r="M36" s="58">
        <f t="shared" si="10"/>
        <v>-2.4307873423545234E-2</v>
      </c>
      <c r="N36" s="58">
        <f t="shared" si="11"/>
        <v>-0.10330832984250715</v>
      </c>
      <c r="O36" s="58">
        <f t="shared" si="12"/>
        <v>0.23976197917777742</v>
      </c>
      <c r="P36" s="131">
        <f t="shared" si="13"/>
        <v>-2.1922490643930814E-2</v>
      </c>
      <c r="Z36" s="259"/>
      <c r="AB36" s="259"/>
    </row>
    <row r="37" spans="1:28" x14ac:dyDescent="0.25">
      <c r="A37" s="27">
        <f>'T1'!A37</f>
        <v>1959</v>
      </c>
      <c r="B37" s="108">
        <f>'T3'!B37/'T1'!$E37*100</f>
        <v>2.6541242662458751</v>
      </c>
      <c r="C37" s="109">
        <f>'T3'!C37/'T1'!$E37*100</f>
        <v>0.77877928491433035</v>
      </c>
      <c r="D37" s="109">
        <f>'T3'!D37/'T1'!$E37*100</f>
        <v>0</v>
      </c>
      <c r="E37" s="109">
        <f>'T3'!E37/'T1'!$E37*100</f>
        <v>0.32401260347260152</v>
      </c>
      <c r="F37" s="109">
        <f>'T3'!F37/'T1'!$E37*100</f>
        <v>2.2147608265880907E-2</v>
      </c>
      <c r="G37" s="109">
        <f>'T3'!G37/'T1'!$E37*100</f>
        <v>0.11459940851708825</v>
      </c>
      <c r="H37" s="110">
        <f t="shared" si="8"/>
        <v>3.8936631714157759</v>
      </c>
      <c r="I37" s="46"/>
      <c r="J37" s="92">
        <f t="shared" si="14"/>
        <v>6.568909296684744E-3</v>
      </c>
      <c r="K37" s="58">
        <f t="shared" si="9"/>
        <v>-1.7364793124863276E-4</v>
      </c>
      <c r="L37" s="58"/>
      <c r="M37" s="58">
        <f t="shared" si="10"/>
        <v>-2.7552835300740264E-2</v>
      </c>
      <c r="N37" s="58">
        <f t="shared" si="11"/>
        <v>0.27795127635978578</v>
      </c>
      <c r="O37" s="58">
        <f t="shared" si="12"/>
        <v>-6.1362068931971492E-2</v>
      </c>
      <c r="P37" s="131">
        <f t="shared" si="13"/>
        <v>1.3709054235175877E-3</v>
      </c>
      <c r="V37" s="249" t="s">
        <v>145</v>
      </c>
      <c r="W37" s="252">
        <f>AVERAGE(H31:H37)</f>
        <v>3.8513764200077754</v>
      </c>
      <c r="X37" s="255"/>
      <c r="Y37" s="257">
        <f>H31</f>
        <v>3.7856577122452997</v>
      </c>
      <c r="Z37" s="259">
        <f>-A31</f>
        <v>-1953</v>
      </c>
      <c r="AA37" s="252">
        <f>H35</f>
        <v>3.9754851715972794</v>
      </c>
      <c r="AB37" s="259">
        <f>-A35</f>
        <v>-1957</v>
      </c>
    </row>
    <row r="38" spans="1:28" x14ac:dyDescent="0.25">
      <c r="A38" s="27">
        <f>'T1'!A38</f>
        <v>1960</v>
      </c>
      <c r="B38" s="108">
        <f>'T3'!B38/'T1'!$E38*100</f>
        <v>2.7010992210037545</v>
      </c>
      <c r="C38" s="109">
        <f>'T3'!C38/'T1'!$E38*100</f>
        <v>0.82164313391958776</v>
      </c>
      <c r="D38" s="109">
        <f>'T3'!D38/'T1'!$E38*100</f>
        <v>0</v>
      </c>
      <c r="E38" s="109">
        <f>'T3'!E38/'T1'!$E38*100</f>
        <v>0.4827954691029902</v>
      </c>
      <c r="F38" s="109">
        <f>'T3'!F38/'T1'!$E38*100</f>
        <v>3.7063623956501361E-2</v>
      </c>
      <c r="G38" s="109">
        <f>'T3'!G38/'T1'!$E38*100</f>
        <v>0.22033258298625868</v>
      </c>
      <c r="H38" s="110">
        <f t="shared" si="8"/>
        <v>4.2629340309690926</v>
      </c>
      <c r="I38" s="46"/>
      <c r="J38" s="92">
        <f t="shared" si="14"/>
        <v>1.7698852821357525E-2</v>
      </c>
      <c r="K38" s="58">
        <f t="shared" si="9"/>
        <v>5.5039790908116837E-2</v>
      </c>
      <c r="L38" s="58"/>
      <c r="M38" s="58">
        <f t="shared" si="10"/>
        <v>0.49005151012224535</v>
      </c>
      <c r="N38" s="58">
        <f t="shared" si="11"/>
        <v>0.67348200814979431</v>
      </c>
      <c r="O38" s="58">
        <f t="shared" si="12"/>
        <v>0.92263281143727949</v>
      </c>
      <c r="P38" s="131">
        <f t="shared" si="13"/>
        <v>9.4838932721303282E-2</v>
      </c>
      <c r="Z38" s="259"/>
      <c r="AB38" s="259"/>
    </row>
    <row r="39" spans="1:28" x14ac:dyDescent="0.25">
      <c r="A39" s="27">
        <f>'T1'!A39</f>
        <v>1961</v>
      </c>
      <c r="B39" s="108">
        <f>'T3'!B39/'T1'!$E39*100</f>
        <v>2.7680777696559415</v>
      </c>
      <c r="C39" s="109">
        <f>'T3'!C39/'T1'!$E39*100</f>
        <v>0.81240273628762505</v>
      </c>
      <c r="D39" s="109">
        <f>'T3'!D39/'T1'!$E39*100</f>
        <v>0</v>
      </c>
      <c r="E39" s="109">
        <f>'T3'!E39/'T1'!$E39*100</f>
        <v>0.477212929444019</v>
      </c>
      <c r="F39" s="109">
        <f>'T3'!F39/'T1'!$E39*100</f>
        <v>3.3481011785903451E-2</v>
      </c>
      <c r="G39" s="109">
        <f>'T3'!G39/'T1'!$E39*100</f>
        <v>0.20450011941371074</v>
      </c>
      <c r="H39" s="110">
        <f t="shared" si="8"/>
        <v>4.2956745665871994</v>
      </c>
      <c r="I39" s="46"/>
      <c r="J39" s="92">
        <f t="shared" si="14"/>
        <v>2.4796774635808205E-2</v>
      </c>
      <c r="K39" s="58">
        <f t="shared" si="9"/>
        <v>-1.1246242134200113E-2</v>
      </c>
      <c r="L39" s="58"/>
      <c r="M39" s="58">
        <f t="shared" si="10"/>
        <v>-1.1562949564011604E-2</v>
      </c>
      <c r="N39" s="58">
        <f t="shared" si="11"/>
        <v>-9.6661140713129923E-2</v>
      </c>
      <c r="O39" s="58">
        <f t="shared" si="12"/>
        <v>-7.185711417695928E-2</v>
      </c>
      <c r="P39" s="131">
        <f t="shared" si="13"/>
        <v>7.6802820264765259E-3</v>
      </c>
      <c r="Z39" s="259"/>
      <c r="AB39" s="259"/>
    </row>
    <row r="40" spans="1:28" x14ac:dyDescent="0.25">
      <c r="A40" s="27">
        <f>'T1'!A40</f>
        <v>1962</v>
      </c>
      <c r="B40" s="108">
        <f>'T3'!B40/'T1'!$E40*100</f>
        <v>2.7265706791665112</v>
      </c>
      <c r="C40" s="109">
        <f>'T3'!C40/'T1'!$E40*100</f>
        <v>0.8121982566739776</v>
      </c>
      <c r="D40" s="109">
        <f>'T3'!D40/'T1'!$E40*100</f>
        <v>0</v>
      </c>
      <c r="E40" s="109">
        <f>'T3'!E40/'T1'!$E40*100</f>
        <v>0.48371926659559161</v>
      </c>
      <c r="F40" s="109">
        <f>'T3'!F40/'T1'!$E40*100</f>
        <v>3.9626132486282599E-2</v>
      </c>
      <c r="G40" s="109">
        <f>'T3'!G40/'T1'!$E40*100</f>
        <v>0.18807178494129156</v>
      </c>
      <c r="H40" s="110">
        <f t="shared" si="8"/>
        <v>4.2501861198636544</v>
      </c>
      <c r="I40" s="46"/>
      <c r="J40" s="92">
        <f t="shared" si="14"/>
        <v>-1.4994914862738629E-2</v>
      </c>
      <c r="K40" s="58">
        <f t="shared" si="9"/>
        <v>-2.5169734728103244E-4</v>
      </c>
      <c r="L40" s="58"/>
      <c r="M40" s="58">
        <f t="shared" si="10"/>
        <v>1.3634033677907498E-2</v>
      </c>
      <c r="N40" s="58">
        <f t="shared" si="11"/>
        <v>0.18354047182547917</v>
      </c>
      <c r="O40" s="58">
        <f t="shared" si="12"/>
        <v>-8.0334106989855103E-2</v>
      </c>
      <c r="P40" s="131">
        <f t="shared" si="13"/>
        <v>-1.058936053428372E-2</v>
      </c>
      <c r="Z40" s="259"/>
      <c r="AB40" s="259"/>
    </row>
    <row r="41" spans="1:28" x14ac:dyDescent="0.25">
      <c r="A41" s="27">
        <f>'T1'!A41</f>
        <v>1963</v>
      </c>
      <c r="B41" s="108">
        <f>'T3'!B41/'T1'!$E41*100</f>
        <v>2.7802618050458148</v>
      </c>
      <c r="C41" s="109">
        <f>'T3'!C41/'T1'!$E41*100</f>
        <v>0.80230071674759584</v>
      </c>
      <c r="D41" s="109">
        <f>'T3'!D41/'T1'!$E41*100</f>
        <v>0</v>
      </c>
      <c r="E41" s="109">
        <f>'T3'!E41/'T1'!$E41*100</f>
        <v>0.57218695159075883</v>
      </c>
      <c r="F41" s="109">
        <f>'T3'!F41/'T1'!$E41*100</f>
        <v>4.0050720164241396E-2</v>
      </c>
      <c r="G41" s="109">
        <f>'T3'!G41/'T1'!$E41*100</f>
        <v>0.18622160781810185</v>
      </c>
      <c r="H41" s="110">
        <f t="shared" si="8"/>
        <v>4.3810218013665123</v>
      </c>
      <c r="I41" s="46"/>
      <c r="J41" s="92">
        <f t="shared" si="14"/>
        <v>1.9691815176313909E-2</v>
      </c>
      <c r="K41" s="58">
        <f t="shared" si="9"/>
        <v>-1.218611323657981E-2</v>
      </c>
      <c r="L41" s="58"/>
      <c r="M41" s="58">
        <f t="shared" si="10"/>
        <v>0.18289055471741156</v>
      </c>
      <c r="N41" s="58">
        <f t="shared" si="11"/>
        <v>1.0714840215753529E-2</v>
      </c>
      <c r="O41" s="58">
        <f t="shared" si="12"/>
        <v>-9.8376113342427685E-3</v>
      </c>
      <c r="P41" s="131">
        <f t="shared" si="13"/>
        <v>3.0783518136155319E-2</v>
      </c>
      <c r="Z41" s="259"/>
      <c r="AB41" s="259"/>
    </row>
    <row r="42" spans="1:28" x14ac:dyDescent="0.25">
      <c r="A42" s="27">
        <f>'T1'!A42</f>
        <v>1964</v>
      </c>
      <c r="B42" s="108">
        <f>'T3'!B42/'T1'!$E42*100</f>
        <v>2.8619166377787639</v>
      </c>
      <c r="C42" s="109">
        <f>'T3'!C42/'T1'!$E42*100</f>
        <v>0.9819088153078781</v>
      </c>
      <c r="D42" s="109">
        <f>'T3'!D42/'T1'!$E42*100</f>
        <v>0</v>
      </c>
      <c r="E42" s="109">
        <f>'T3'!E42/'T1'!$E42*100</f>
        <v>0.45526476833673785</v>
      </c>
      <c r="F42" s="109">
        <f>'T3'!F42/'T1'!$E42*100</f>
        <v>0.19071112608659901</v>
      </c>
      <c r="G42" s="109">
        <f>'T3'!G42/'T1'!$E42*100</f>
        <v>0.22477349445981892</v>
      </c>
      <c r="H42" s="110">
        <f t="shared" si="8"/>
        <v>4.7145748419697977</v>
      </c>
      <c r="I42" s="46"/>
      <c r="J42" s="92">
        <f t="shared" si="14"/>
        <v>2.9369476135217232E-2</v>
      </c>
      <c r="K42" s="58">
        <f t="shared" si="9"/>
        <v>0.22386630699818633</v>
      </c>
      <c r="L42" s="58"/>
      <c r="M42" s="58">
        <f t="shared" si="10"/>
        <v>-0.20434262425761573</v>
      </c>
      <c r="N42" s="58">
        <f t="shared" si="11"/>
        <v>3.7617402459811995</v>
      </c>
      <c r="O42" s="58">
        <f t="shared" si="12"/>
        <v>0.20702155401522426</v>
      </c>
      <c r="P42" s="131">
        <f t="shared" si="13"/>
        <v>7.6135900647480215E-2</v>
      </c>
      <c r="Z42" s="259"/>
      <c r="AB42" s="259"/>
    </row>
    <row r="43" spans="1:28" x14ac:dyDescent="0.25">
      <c r="A43" s="27">
        <f>'T1'!A43</f>
        <v>1965</v>
      </c>
      <c r="B43" s="108">
        <f>'T3'!B43/'T1'!$E43*100</f>
        <v>2.9118083948300124</v>
      </c>
      <c r="C43" s="109">
        <f>'T3'!C43/'T1'!$E43*100</f>
        <v>0.98376201676543973</v>
      </c>
      <c r="D43" s="109">
        <f>'T3'!D43/'T1'!$E43*100</f>
        <v>0</v>
      </c>
      <c r="E43" s="109">
        <f>'T3'!E43/'T1'!$E43*100</f>
        <v>0.54727202397408559</v>
      </c>
      <c r="F43" s="109">
        <f>'T3'!F43/'T1'!$E43*100</f>
        <v>0.19019692667460583</v>
      </c>
      <c r="G43" s="109">
        <f>'T3'!G43/'T1'!$E43*100</f>
        <v>0.222676135673291</v>
      </c>
      <c r="H43" s="110">
        <f t="shared" si="8"/>
        <v>4.8557154979174344</v>
      </c>
      <c r="I43" s="46"/>
      <c r="J43" s="92">
        <f t="shared" si="14"/>
        <v>1.7432987527537191E-2</v>
      </c>
      <c r="K43" s="58">
        <f t="shared" si="9"/>
        <v>1.8873457786205972E-3</v>
      </c>
      <c r="L43" s="58"/>
      <c r="M43" s="58">
        <f t="shared" si="10"/>
        <v>0.20209614720130142</v>
      </c>
      <c r="N43" s="58">
        <f t="shared" si="11"/>
        <v>-2.6962213613047625E-3</v>
      </c>
      <c r="O43" s="58">
        <f t="shared" si="12"/>
        <v>-9.3309880311659432E-3</v>
      </c>
      <c r="P43" s="131">
        <f t="shared" si="13"/>
        <v>2.9937090973969349E-2</v>
      </c>
      <c r="Z43" s="259"/>
      <c r="AB43" s="259"/>
    </row>
    <row r="44" spans="1:28" x14ac:dyDescent="0.25">
      <c r="A44" s="27">
        <f>'T1'!A44</f>
        <v>1966</v>
      </c>
      <c r="B44" s="108">
        <f>'T3'!B44/'T1'!$E44*100</f>
        <v>2.9231521755186023</v>
      </c>
      <c r="C44" s="109">
        <f>'T3'!C44/'T1'!$E44*100</f>
        <v>0.78097078768163786</v>
      </c>
      <c r="D44" s="109">
        <f>'T3'!D44/'T1'!$E44*100</f>
        <v>0</v>
      </c>
      <c r="E44" s="109">
        <f>'T3'!E44/'T1'!$E44*100</f>
        <v>0.44917973137537648</v>
      </c>
      <c r="F44" s="109">
        <f>'T3'!F44/'T1'!$E44*100</f>
        <v>0.18960778237590081</v>
      </c>
      <c r="G44" s="109">
        <f>'T3'!G44/'T1'!$E44*100</f>
        <v>0.43895663394913204</v>
      </c>
      <c r="H44" s="110">
        <f t="shared" si="8"/>
        <v>4.7818671109006496</v>
      </c>
      <c r="I44" s="46"/>
      <c r="J44" s="92">
        <f t="shared" si="14"/>
        <v>3.895785419374187E-3</v>
      </c>
      <c r="K44" s="58">
        <f t="shared" si="9"/>
        <v>-0.20613850263356304</v>
      </c>
      <c r="L44" s="58"/>
      <c r="M44" s="58">
        <f t="shared" si="10"/>
        <v>-0.17923863874202706</v>
      </c>
      <c r="N44" s="58">
        <f t="shared" si="11"/>
        <v>-3.0975489930651356E-3</v>
      </c>
      <c r="O44" s="58">
        <f t="shared" si="12"/>
        <v>0.97127829896045248</v>
      </c>
      <c r="P44" s="131">
        <f t="shared" si="13"/>
        <v>-1.5208548986953119E-2</v>
      </c>
      <c r="V44" s="249" t="s">
        <v>144</v>
      </c>
      <c r="W44" s="252">
        <f>AVERAGE(H38:H44)</f>
        <v>4.5059962813677625</v>
      </c>
      <c r="X44" s="255"/>
      <c r="Y44" s="257">
        <f>H40</f>
        <v>4.2501861198636544</v>
      </c>
      <c r="Z44" s="259">
        <f>-A40</f>
        <v>-1962</v>
      </c>
      <c r="AA44" s="252">
        <f>H43</f>
        <v>4.8557154979174344</v>
      </c>
      <c r="AB44" s="259">
        <f>-A43</f>
        <v>-1965</v>
      </c>
    </row>
    <row r="45" spans="1:28" x14ac:dyDescent="0.25">
      <c r="A45" s="27">
        <f>'T1'!A45</f>
        <v>1967</v>
      </c>
      <c r="B45" s="108">
        <f>'T3'!B45/'T1'!$E45*100</f>
        <v>3.0375580822098924</v>
      </c>
      <c r="C45" s="109">
        <f>'T3'!C45/'T1'!$E45*100</f>
        <v>0.72525002907807101</v>
      </c>
      <c r="D45" s="109">
        <f>'T3'!D45/'T1'!$E45*100</f>
        <v>0.23460265992948623</v>
      </c>
      <c r="E45" s="109">
        <f>'T3'!E45/'T1'!$E45*100</f>
        <v>0.43686004143806678</v>
      </c>
      <c r="F45" s="109">
        <f>'T3'!F45/'T1'!$E45*100</f>
        <v>0.17020057385598866</v>
      </c>
      <c r="G45" s="109">
        <f>'T3'!G45/'T1'!$E45*100</f>
        <v>0.52646567171849656</v>
      </c>
      <c r="H45" s="110">
        <f t="shared" si="8"/>
        <v>5.1309370582300025</v>
      </c>
      <c r="I45" s="46"/>
      <c r="J45" s="92">
        <f t="shared" si="14"/>
        <v>3.9137855240462427E-2</v>
      </c>
      <c r="K45" s="58">
        <f t="shared" si="9"/>
        <v>-7.1348070225491389E-2</v>
      </c>
      <c r="L45" s="58"/>
      <c r="M45" s="58">
        <f t="shared" si="10"/>
        <v>-2.7427083362793647E-2</v>
      </c>
      <c r="N45" s="58">
        <f t="shared" si="11"/>
        <v>-0.10235449345342273</v>
      </c>
      <c r="O45" s="58">
        <f t="shared" si="12"/>
        <v>0.19935690909162895</v>
      </c>
      <c r="P45" s="131">
        <f t="shared" si="13"/>
        <v>7.2998671697425355E-2</v>
      </c>
      <c r="Z45" s="259"/>
      <c r="AB45" s="259"/>
    </row>
    <row r="46" spans="1:28" x14ac:dyDescent="0.25">
      <c r="A46" s="27">
        <f>'T1'!A46</f>
        <v>1968</v>
      </c>
      <c r="B46" s="108">
        <f>'T3'!B46/'T1'!$E46*100</f>
        <v>3.0325584237343652</v>
      </c>
      <c r="C46" s="109">
        <f>'T3'!C46/'T1'!$E46*100</f>
        <v>0.74203523060645449</v>
      </c>
      <c r="D46" s="109">
        <f>'T3'!D46/'T1'!$E46*100</f>
        <v>0.28348217125153846</v>
      </c>
      <c r="E46" s="109">
        <f>'T3'!E46/'T1'!$E46*100</f>
        <v>0.51196039205078081</v>
      </c>
      <c r="F46" s="109">
        <f>'T3'!F46/'T1'!$E46*100</f>
        <v>0.17744951176774817</v>
      </c>
      <c r="G46" s="109">
        <f>'T3'!G46/'T1'!$E46*100</f>
        <v>0.66905629603950578</v>
      </c>
      <c r="H46" s="110">
        <f t="shared" si="8"/>
        <v>5.4165420254503927</v>
      </c>
      <c r="I46" s="46"/>
      <c r="J46" s="92">
        <f t="shared" si="14"/>
        <v>-1.6459466256163457E-3</v>
      </c>
      <c r="K46" s="58">
        <f t="shared" si="9"/>
        <v>2.3144020483143679E-2</v>
      </c>
      <c r="L46" s="58">
        <f t="shared" ref="L46:L92" si="15">D46/D45-1</f>
        <v>0.20835020087472067</v>
      </c>
      <c r="M46" s="58">
        <f t="shared" si="10"/>
        <v>0.17190940687890977</v>
      </c>
      <c r="N46" s="58">
        <f t="shared" si="11"/>
        <v>4.2590560933672528E-2</v>
      </c>
      <c r="O46" s="58">
        <f t="shared" si="12"/>
        <v>0.27084505596644681</v>
      </c>
      <c r="P46" s="131">
        <f t="shared" si="13"/>
        <v>5.5663315292921123E-2</v>
      </c>
      <c r="Z46" s="259"/>
      <c r="AB46" s="259"/>
    </row>
    <row r="47" spans="1:28" x14ac:dyDescent="0.25">
      <c r="A47" s="27">
        <f>'T1'!A47</f>
        <v>1969</v>
      </c>
      <c r="B47" s="108">
        <f>'T3'!B47/'T1'!$E47*100</f>
        <v>3.0272695505870848</v>
      </c>
      <c r="C47" s="109">
        <f>'T3'!C47/'T1'!$E47*100</f>
        <v>0.76287887210941507</v>
      </c>
      <c r="D47" s="109">
        <f>'T3'!D47/'T1'!$E47*100</f>
        <v>0.32292387390082916</v>
      </c>
      <c r="E47" s="109">
        <f>'T3'!E47/'T1'!$E47*100</f>
        <v>0.54794944251550215</v>
      </c>
      <c r="F47" s="109">
        <f>'T3'!F47/'T1'!$E47*100</f>
        <v>0.18464699980391266</v>
      </c>
      <c r="G47" s="109">
        <f>'T3'!G47/'T1'!$E47*100</f>
        <v>0.69234358726030765</v>
      </c>
      <c r="H47" s="110">
        <f t="shared" si="8"/>
        <v>5.5380123261770517</v>
      </c>
      <c r="I47" s="46"/>
      <c r="J47" s="92">
        <f t="shared" si="14"/>
        <v>-1.7440300921779395E-3</v>
      </c>
      <c r="K47" s="58">
        <f t="shared" si="9"/>
        <v>2.8089827333299677E-2</v>
      </c>
      <c r="L47" s="58">
        <f t="shared" si="15"/>
        <v>0.13913292139382349</v>
      </c>
      <c r="M47" s="58">
        <f t="shared" si="10"/>
        <v>7.0296552279285773E-2</v>
      </c>
      <c r="N47" s="58">
        <f t="shared" si="11"/>
        <v>4.0560765507119623E-2</v>
      </c>
      <c r="O47" s="58">
        <f t="shared" si="12"/>
        <v>3.4806176040269809E-2</v>
      </c>
      <c r="P47" s="131">
        <f t="shared" si="13"/>
        <v>2.2425802321095922E-2</v>
      </c>
      <c r="Z47" s="259"/>
      <c r="AB47" s="259"/>
    </row>
    <row r="48" spans="1:28" x14ac:dyDescent="0.25">
      <c r="A48" s="27">
        <f>'T1'!A48</f>
        <v>1970</v>
      </c>
      <c r="B48" s="108">
        <f>'T3'!B48/'T1'!$E48*100</f>
        <v>3.1603778518451984</v>
      </c>
      <c r="C48" s="109">
        <f>'T3'!C48/'T1'!$E48*100</f>
        <v>0.76838680974114704</v>
      </c>
      <c r="D48" s="109">
        <f>'T3'!D48/'T1'!$E48*100</f>
        <v>0.31399717473926403</v>
      </c>
      <c r="E48" s="109">
        <f>'T3'!E48/'T1'!$E48*100</f>
        <v>0.47337031659475765</v>
      </c>
      <c r="F48" s="109">
        <f>'T3'!F48/'T1'!$E48*100</f>
        <v>0.19369034079768177</v>
      </c>
      <c r="G48" s="109">
        <f>'T3'!G48/'T1'!$E48*100</f>
        <v>0.58809091698625315</v>
      </c>
      <c r="H48" s="110">
        <f t="shared" si="8"/>
        <v>5.4979134107043022</v>
      </c>
      <c r="I48" s="61"/>
      <c r="J48" s="92">
        <f t="shared" si="14"/>
        <v>4.3969755264211541E-2</v>
      </c>
      <c r="K48" s="58">
        <f t="shared" si="9"/>
        <v>7.2199373099717246E-3</v>
      </c>
      <c r="L48" s="58">
        <f t="shared" si="15"/>
        <v>-2.7643354620186855E-2</v>
      </c>
      <c r="M48" s="58">
        <f t="shared" si="10"/>
        <v>-0.13610585235449812</v>
      </c>
      <c r="N48" s="58">
        <f t="shared" si="11"/>
        <v>4.8976376563782509E-2</v>
      </c>
      <c r="O48" s="58">
        <f t="shared" si="12"/>
        <v>-0.15057938311611385</v>
      </c>
      <c r="P48" s="131">
        <f t="shared" si="13"/>
        <v>-7.2406692349185064E-3</v>
      </c>
      <c r="Z48" s="259"/>
      <c r="AB48" s="259"/>
    </row>
    <row r="49" spans="1:28" x14ac:dyDescent="0.25">
      <c r="A49" s="27">
        <f>'T1'!A49</f>
        <v>1971</v>
      </c>
      <c r="B49" s="108">
        <f>'T3'!B49/'T1'!$E49*100</f>
        <v>3.2822645594409208</v>
      </c>
      <c r="C49" s="109">
        <f>'T3'!C49/'T1'!$E49*100</f>
        <v>0.77702070524018485</v>
      </c>
      <c r="D49" s="109">
        <f>'T3'!D49/'T1'!$E49*100</f>
        <v>0.26696848779189097</v>
      </c>
      <c r="E49" s="109">
        <f>'T3'!E49/'T1'!$E49*100</f>
        <v>0.41176680367493151</v>
      </c>
      <c r="F49" s="109">
        <f>'T3'!F49/'T1'!$E49*100</f>
        <v>0.26232343808722686</v>
      </c>
      <c r="G49" s="109">
        <f>'T3'!G49/'T1'!$E49*100</f>
        <v>0.61949644215831456</v>
      </c>
      <c r="H49" s="110">
        <f t="shared" si="8"/>
        <v>5.6198404363934689</v>
      </c>
      <c r="I49" s="46"/>
      <c r="J49" s="92">
        <f t="shared" si="14"/>
        <v>3.8567131308225866E-2</v>
      </c>
      <c r="K49" s="58">
        <f t="shared" si="9"/>
        <v>1.1236392126442674E-2</v>
      </c>
      <c r="L49" s="58">
        <f t="shared" si="15"/>
        <v>-0.14977423598293382</v>
      </c>
      <c r="M49" s="58">
        <f t="shared" si="10"/>
        <v>-0.13013809856726521</v>
      </c>
      <c r="N49" s="58">
        <f t="shared" si="11"/>
        <v>0.35434445004790116</v>
      </c>
      <c r="O49" s="58">
        <f t="shared" si="12"/>
        <v>5.3402499962085903E-2</v>
      </c>
      <c r="P49" s="131">
        <f t="shared" si="13"/>
        <v>2.2176963618920853E-2</v>
      </c>
      <c r="V49" s="249" t="s">
        <v>143</v>
      </c>
      <c r="W49" s="252">
        <f>AVERAGE(H45:H49)</f>
        <v>5.4406490513910439</v>
      </c>
      <c r="X49" s="255"/>
      <c r="Y49" s="257">
        <f>H45</f>
        <v>5.1309370582300025</v>
      </c>
      <c r="Z49" s="259">
        <f>-A45</f>
        <v>-1967</v>
      </c>
      <c r="AA49" s="252">
        <f>H49</f>
        <v>5.6198404363934689</v>
      </c>
      <c r="AB49" s="259">
        <f>-A49</f>
        <v>-1971</v>
      </c>
    </row>
    <row r="50" spans="1:28" x14ac:dyDescent="0.25">
      <c r="A50" s="27">
        <f>'T1'!A50</f>
        <v>1972</v>
      </c>
      <c r="B50" s="108">
        <f>'T3'!B50/'T1'!$E50*100</f>
        <v>3.2983651597684065</v>
      </c>
      <c r="C50" s="109">
        <f>'T3'!C50/'T1'!$E50*100</f>
        <v>0.78019468992182617</v>
      </c>
      <c r="D50" s="109">
        <f>'T3'!D50/'T1'!$E50*100</f>
        <v>0.62067199397966122</v>
      </c>
      <c r="E50" s="109">
        <f>'T3'!E50/'T1'!$E50*100</f>
        <v>0.58457827115047156</v>
      </c>
      <c r="F50" s="109">
        <f>'T3'!F50/'T1'!$E50*100</f>
        <v>0.30082303805618249</v>
      </c>
      <c r="G50" s="109">
        <f>'T3'!G50/'T1'!$E50*100</f>
        <v>0.69500634341633472</v>
      </c>
      <c r="H50" s="110">
        <f t="shared" si="8"/>
        <v>6.2796394962928828</v>
      </c>
      <c r="I50" s="46"/>
      <c r="J50" s="92">
        <f t="shared" si="14"/>
        <v>4.9053328992554324E-3</v>
      </c>
      <c r="K50" s="58">
        <f t="shared" si="9"/>
        <v>4.0848135194289092E-3</v>
      </c>
      <c r="L50" s="58">
        <f t="shared" si="15"/>
        <v>1.3248886005733063</v>
      </c>
      <c r="M50" s="58">
        <f t="shared" si="10"/>
        <v>0.41968285430790986</v>
      </c>
      <c r="N50" s="58">
        <f t="shared" si="11"/>
        <v>0.14676385857734098</v>
      </c>
      <c r="O50" s="58">
        <f t="shared" si="12"/>
        <v>0.12188916048483667</v>
      </c>
      <c r="P50" s="131">
        <f t="shared" si="13"/>
        <v>0.11740530133678306</v>
      </c>
      <c r="Z50" s="259"/>
      <c r="AB50" s="259"/>
    </row>
    <row r="51" spans="1:28" x14ac:dyDescent="0.25">
      <c r="A51" s="27">
        <f>'T1'!A51</f>
        <v>1973</v>
      </c>
      <c r="B51" s="108">
        <f>'T3'!B51/'T1'!$E51*100</f>
        <v>3.4975714620580947</v>
      </c>
      <c r="C51" s="109">
        <f>'T3'!C51/'T1'!$E51*100</f>
        <v>0.79111107792868496</v>
      </c>
      <c r="D51" s="109">
        <f>'T3'!D51/'T1'!$E51*100</f>
        <v>0.58365059782271778</v>
      </c>
      <c r="E51" s="109">
        <f>'T3'!E51/'T1'!$E51*100</f>
        <v>0.54787734234315244</v>
      </c>
      <c r="F51" s="109">
        <f>'T3'!F51/'T1'!$E51*100</f>
        <v>0.3225078246047659</v>
      </c>
      <c r="G51" s="109">
        <f>'T3'!G51/'T1'!$E51*100</f>
        <v>0.62429321664066684</v>
      </c>
      <c r="H51" s="110">
        <f t="shared" si="8"/>
        <v>6.3670115213980827</v>
      </c>
      <c r="I51" s="46"/>
      <c r="J51" s="92">
        <f t="shared" si="14"/>
        <v>6.0395466432732858E-2</v>
      </c>
      <c r="K51" s="58">
        <f t="shared" si="9"/>
        <v>1.3991876832630812E-2</v>
      </c>
      <c r="L51" s="58">
        <f t="shared" si="15"/>
        <v>-5.9647279909582296E-2</v>
      </c>
      <c r="M51" s="58">
        <f t="shared" si="10"/>
        <v>-6.278189015662583E-2</v>
      </c>
      <c r="N51" s="58">
        <f t="shared" si="11"/>
        <v>7.2084859885410468E-2</v>
      </c>
      <c r="O51" s="58">
        <f t="shared" si="12"/>
        <v>-0.10174457750712651</v>
      </c>
      <c r="P51" s="131">
        <f t="shared" si="13"/>
        <v>1.3913541558680187E-2</v>
      </c>
      <c r="Z51" s="259"/>
      <c r="AB51" s="259"/>
    </row>
    <row r="52" spans="1:28" x14ac:dyDescent="0.25">
      <c r="A52" s="27">
        <f>'T1'!A52</f>
        <v>1974</v>
      </c>
      <c r="B52" s="108">
        <f>'T3'!B52/'T1'!$E52*100</f>
        <v>3.5355444062279062</v>
      </c>
      <c r="C52" s="109">
        <f>'T3'!C52/'T1'!$E52*100</f>
        <v>0.78651923816332836</v>
      </c>
      <c r="D52" s="109">
        <f>'T3'!D52/'T1'!$E52*100</f>
        <v>0.57412017266279636</v>
      </c>
      <c r="E52" s="109">
        <f>'T3'!E52/'T1'!$E52*100</f>
        <v>0.51585326172611401</v>
      </c>
      <c r="F52" s="109">
        <f>'T3'!F52/'T1'!$E52*100</f>
        <v>0.31585809525885933</v>
      </c>
      <c r="G52" s="109">
        <f>'T3'!G52/'T1'!$E52*100</f>
        <v>0.5344052188487256</v>
      </c>
      <c r="H52" s="110">
        <f t="shared" si="8"/>
        <v>6.2623003928877292</v>
      </c>
      <c r="I52" s="46"/>
      <c r="J52" s="92">
        <f t="shared" si="14"/>
        <v>1.0856945907108617E-2</v>
      </c>
      <c r="K52" s="58">
        <f t="shared" si="9"/>
        <v>-5.8042920816873123E-3</v>
      </c>
      <c r="L52" s="58">
        <f t="shared" si="15"/>
        <v>-1.6328990658922016E-2</v>
      </c>
      <c r="M52" s="58">
        <f t="shared" si="10"/>
        <v>-5.8451186318598913E-2</v>
      </c>
      <c r="N52" s="58">
        <f t="shared" si="11"/>
        <v>-2.0618815540540236E-2</v>
      </c>
      <c r="O52" s="58">
        <f t="shared" si="12"/>
        <v>-0.14398362083065741</v>
      </c>
      <c r="P52" s="131">
        <f t="shared" si="13"/>
        <v>-1.6445883309374132E-2</v>
      </c>
      <c r="Z52" s="259"/>
      <c r="AB52" s="259"/>
    </row>
    <row r="53" spans="1:28" x14ac:dyDescent="0.25">
      <c r="A53" s="27">
        <f>'T1'!A53</f>
        <v>1975</v>
      </c>
      <c r="B53" s="108">
        <f>'T3'!B53/'T1'!$E53*100</f>
        <v>3.5296455192012939</v>
      </c>
      <c r="C53" s="109">
        <f>'T3'!C53/'T1'!$E53*100</f>
        <v>1.0242032623444979</v>
      </c>
      <c r="D53" s="109">
        <f>'T3'!D53/'T1'!$E53*100</f>
        <v>0.54988591198234538</v>
      </c>
      <c r="E53" s="109">
        <f>'T3'!E53/'T1'!$E53*100</f>
        <v>0.5900865435507634</v>
      </c>
      <c r="F53" s="109">
        <f>'T3'!F53/'T1'!$E53*100</f>
        <v>0.30047143206354332</v>
      </c>
      <c r="G53" s="109">
        <f>'T3'!G53/'T1'!$E53*100</f>
        <v>0.54877371160306476</v>
      </c>
      <c r="H53" s="110">
        <f t="shared" si="8"/>
        <v>6.5430663807455085</v>
      </c>
      <c r="I53" s="46"/>
      <c r="J53" s="92">
        <f t="shared" si="14"/>
        <v>-1.6684522519987421E-3</v>
      </c>
      <c r="K53" s="58">
        <f t="shared" si="9"/>
        <v>0.30219734324135139</v>
      </c>
      <c r="L53" s="58">
        <f t="shared" si="15"/>
        <v>-4.2211129018601357E-2</v>
      </c>
      <c r="M53" s="58">
        <f t="shared" si="10"/>
        <v>0.14390387215204359</v>
      </c>
      <c r="N53" s="58">
        <f t="shared" si="11"/>
        <v>-4.8713847852169145E-2</v>
      </c>
      <c r="O53" s="58">
        <f t="shared" si="12"/>
        <v>2.6886887042932184E-2</v>
      </c>
      <c r="P53" s="131">
        <f t="shared" si="13"/>
        <v>4.4834321294560331E-2</v>
      </c>
      <c r="Z53" s="259"/>
      <c r="AB53" s="259"/>
    </row>
    <row r="54" spans="1:28" x14ac:dyDescent="0.25">
      <c r="A54" s="27">
        <f>'T1'!A54</f>
        <v>1976</v>
      </c>
      <c r="B54" s="108">
        <f>'T3'!B54/'T1'!$E54*100</f>
        <v>3.7753130608261776</v>
      </c>
      <c r="C54" s="109">
        <f>'T3'!C54/'T1'!$E54*100</f>
        <v>1.0219124091993961</v>
      </c>
      <c r="D54" s="109">
        <f>'T3'!D54/'T1'!$E54*100</f>
        <v>0.60064101869922104</v>
      </c>
      <c r="E54" s="109">
        <f>'T3'!E54/'T1'!$E54*100</f>
        <v>0.87513707311821576</v>
      </c>
      <c r="F54" s="109">
        <f>'T3'!F54/'T1'!$E54*100</f>
        <v>0.29193393961464015</v>
      </c>
      <c r="G54" s="109">
        <f>'T3'!G54/'T1'!$E54*100</f>
        <v>0.65233430267885739</v>
      </c>
      <c r="H54" s="110">
        <f t="shared" si="8"/>
        <v>7.2172718041365087</v>
      </c>
      <c r="I54" s="46"/>
      <c r="J54" s="92">
        <f t="shared" si="14"/>
        <v>6.9601193742672152E-2</v>
      </c>
      <c r="K54" s="58">
        <f t="shared" si="9"/>
        <v>-2.236717289747614E-3</v>
      </c>
      <c r="L54" s="58">
        <f t="shared" si="15"/>
        <v>9.2301158496501445E-2</v>
      </c>
      <c r="M54" s="58">
        <f t="shared" si="10"/>
        <v>0.48306563280057291</v>
      </c>
      <c r="N54" s="58">
        <f t="shared" si="11"/>
        <v>-2.8413657798581293E-2</v>
      </c>
      <c r="O54" s="58">
        <f t="shared" si="12"/>
        <v>0.18871274058167598</v>
      </c>
      <c r="P54" s="131">
        <f t="shared" si="13"/>
        <v>0.1030412018094462</v>
      </c>
      <c r="Z54" s="259"/>
      <c r="AB54" s="259"/>
    </row>
    <row r="55" spans="1:28" x14ac:dyDescent="0.25">
      <c r="A55" s="27">
        <f>'T1'!A55</f>
        <v>1977</v>
      </c>
      <c r="B55" s="108">
        <f>'T3'!B55/'T1'!$E55*100</f>
        <v>3.8648109385770262</v>
      </c>
      <c r="C55" s="109">
        <f>'T3'!C55/'T1'!$E55*100</f>
        <v>1.0079910051129126</v>
      </c>
      <c r="D55" s="109">
        <f>'T3'!D55/'T1'!$E55*100</f>
        <v>0.67622243973772911</v>
      </c>
      <c r="E55" s="109">
        <f>'T3'!E55/'T1'!$E55*100</f>
        <v>0.8671478118616599</v>
      </c>
      <c r="F55" s="109">
        <f>'T3'!F55/'T1'!$E55*100</f>
        <v>0.28322316091870325</v>
      </c>
      <c r="G55" s="109">
        <f>'T3'!G55/'T1'!$E55*100</f>
        <v>0.67648582716855898</v>
      </c>
      <c r="H55" s="110">
        <f t="shared" si="8"/>
        <v>7.37588118337659</v>
      </c>
      <c r="I55" s="46"/>
      <c r="J55" s="92">
        <f t="shared" si="14"/>
        <v>2.3706081140530078E-2</v>
      </c>
      <c r="K55" s="58">
        <f t="shared" si="9"/>
        <v>-1.362289366599434E-2</v>
      </c>
      <c r="L55" s="58">
        <f t="shared" si="15"/>
        <v>0.1258345978471318</v>
      </c>
      <c r="M55" s="58">
        <f t="shared" si="10"/>
        <v>-9.1291541656316477E-3</v>
      </c>
      <c r="N55" s="58">
        <f t="shared" si="11"/>
        <v>-2.9838184307844906E-2</v>
      </c>
      <c r="O55" s="58">
        <f t="shared" si="12"/>
        <v>3.7023232398666783E-2</v>
      </c>
      <c r="P55" s="131">
        <f t="shared" si="13"/>
        <v>2.1976362196748145E-2</v>
      </c>
      <c r="Z55" s="259"/>
      <c r="AB55" s="259"/>
    </row>
    <row r="56" spans="1:28" x14ac:dyDescent="0.25">
      <c r="A56" s="27">
        <f>'T1'!A56</f>
        <v>1978</v>
      </c>
      <c r="B56" s="108">
        <f>'T3'!B56/'T1'!$E56*100</f>
        <v>3.4737856145694948</v>
      </c>
      <c r="C56" s="109">
        <f>'T3'!C56/'T1'!$E56*100</f>
        <v>0.97248594370944674</v>
      </c>
      <c r="D56" s="109">
        <f>'T3'!D56/'T1'!$E56*100</f>
        <v>0.68201427795373026</v>
      </c>
      <c r="E56" s="109">
        <f>'T3'!E56/'T1'!$E56*100</f>
        <v>0.74481238766270041</v>
      </c>
      <c r="F56" s="109">
        <f>'T3'!F56/'T1'!$E56*100</f>
        <v>0.25725559105590717</v>
      </c>
      <c r="G56" s="109">
        <f>'T3'!G56/'T1'!$E56*100</f>
        <v>0.65378439319061388</v>
      </c>
      <c r="H56" s="110">
        <f t="shared" si="8"/>
        <v>6.7841382081418935</v>
      </c>
      <c r="I56" s="46"/>
      <c r="J56" s="92">
        <f t="shared" si="14"/>
        <v>-0.10117579623480932</v>
      </c>
      <c r="K56" s="58">
        <f t="shared" si="9"/>
        <v>-3.5223589519520204E-2</v>
      </c>
      <c r="L56" s="58">
        <f t="shared" si="15"/>
        <v>8.5649896774313561E-3</v>
      </c>
      <c r="M56" s="58">
        <f t="shared" si="10"/>
        <v>-0.1410779368010171</v>
      </c>
      <c r="N56" s="58">
        <f t="shared" si="11"/>
        <v>-9.1685898069084226E-2</v>
      </c>
      <c r="O56" s="58">
        <f t="shared" si="12"/>
        <v>-3.355788557014161E-2</v>
      </c>
      <c r="P56" s="131">
        <f t="shared" si="13"/>
        <v>-8.022674993305734E-2</v>
      </c>
      <c r="V56" s="249" t="s">
        <v>142</v>
      </c>
      <c r="W56" s="252">
        <f>AVERAGE(H50:H56)</f>
        <v>6.6899012838541712</v>
      </c>
      <c r="X56" s="255"/>
      <c r="Y56" s="257">
        <f>H52</f>
        <v>6.2623003928877292</v>
      </c>
      <c r="Z56" s="259">
        <f>-A52</f>
        <v>-1974</v>
      </c>
      <c r="AA56" s="252">
        <f>H55</f>
        <v>7.37588118337659</v>
      </c>
      <c r="AB56" s="259">
        <f>-A55</f>
        <v>-1977</v>
      </c>
    </row>
    <row r="57" spans="1:28" x14ac:dyDescent="0.25">
      <c r="A57" s="27">
        <f>'T1'!A57</f>
        <v>1979</v>
      </c>
      <c r="B57" s="108">
        <f>'T3'!B57/'T1'!$E57*100</f>
        <v>3.0831712959853408</v>
      </c>
      <c r="C57" s="109">
        <f>'T3'!C57/'T1'!$E57*100</f>
        <v>0.95916522293878148</v>
      </c>
      <c r="D57" s="109">
        <f>'T3'!D57/'T1'!$E57*100</f>
        <v>0.63669436617464148</v>
      </c>
      <c r="E57" s="109">
        <f>'T3'!E57/'T1'!$E57*100</f>
        <v>0.67781681221557899</v>
      </c>
      <c r="F57" s="109">
        <f>'T3'!F57/'T1'!$E57*100</f>
        <v>0.25962438800160104</v>
      </c>
      <c r="G57" s="109">
        <f>'T3'!G57/'T1'!$E57*100</f>
        <v>0.61634591427757512</v>
      </c>
      <c r="H57" s="110">
        <f t="shared" si="8"/>
        <v>6.2328179995935189</v>
      </c>
      <c r="I57" s="46"/>
      <c r="J57" s="92">
        <f t="shared" si="14"/>
        <v>-0.11244629402167716</v>
      </c>
      <c r="K57" s="58">
        <f t="shared" si="9"/>
        <v>-1.369759723195052E-2</v>
      </c>
      <c r="L57" s="58">
        <f t="shared" si="15"/>
        <v>-6.6450092386721837E-2</v>
      </c>
      <c r="M57" s="58">
        <f t="shared" si="10"/>
        <v>-8.9949598794081043E-2</v>
      </c>
      <c r="N57" s="58">
        <f t="shared" si="11"/>
        <v>9.2079512673413078E-3</v>
      </c>
      <c r="O57" s="58">
        <f t="shared" si="12"/>
        <v>-5.7264259139516382E-2</v>
      </c>
      <c r="P57" s="131">
        <f t="shared" si="13"/>
        <v>-8.1266063814371403E-2</v>
      </c>
      <c r="Z57" s="259"/>
      <c r="AB57" s="259"/>
    </row>
    <row r="58" spans="1:28" x14ac:dyDescent="0.25">
      <c r="A58" s="27">
        <f>'T1'!A58</f>
        <v>1980</v>
      </c>
      <c r="B58" s="108">
        <f>'T3'!B58/'T1'!$E58*100</f>
        <v>2.937138666381772</v>
      </c>
      <c r="C58" s="109">
        <f>'T3'!C58/'T1'!$E58*100</f>
        <v>1.0178923126098458</v>
      </c>
      <c r="D58" s="109">
        <f>'T3'!D58/'T1'!$E58*100</f>
        <v>0.73462900967840483</v>
      </c>
      <c r="E58" s="109">
        <f>'T3'!E58/'T1'!$E58*100</f>
        <v>0.75552051758481853</v>
      </c>
      <c r="F58" s="109">
        <f>'T3'!F58/'T1'!$E58*100</f>
        <v>0.26517927544419989</v>
      </c>
      <c r="G58" s="109">
        <f>'T3'!G58/'T1'!$E58*100</f>
        <v>0.59068688785053958</v>
      </c>
      <c r="H58" s="110">
        <f t="shared" si="8"/>
        <v>6.3010466695495806</v>
      </c>
      <c r="I58" s="46"/>
      <c r="J58" s="92">
        <f t="shared" si="14"/>
        <v>-4.7364423051590054E-2</v>
      </c>
      <c r="K58" s="58">
        <f t="shared" si="9"/>
        <v>6.1227292510805054E-2</v>
      </c>
      <c r="L58" s="58">
        <f t="shared" si="15"/>
        <v>0.15381735524403939</v>
      </c>
      <c r="M58" s="58">
        <f t="shared" si="10"/>
        <v>0.11463820898046118</v>
      </c>
      <c r="N58" s="58">
        <f t="shared" si="11"/>
        <v>2.1395861480334455E-2</v>
      </c>
      <c r="O58" s="58">
        <f t="shared" si="12"/>
        <v>-4.1630885891586922E-2</v>
      </c>
      <c r="P58" s="131">
        <f t="shared" si="13"/>
        <v>1.0946680933168862E-2</v>
      </c>
      <c r="Z58" s="259"/>
      <c r="AB58" s="259"/>
    </row>
    <row r="59" spans="1:28" x14ac:dyDescent="0.25">
      <c r="A59" s="27">
        <f>'T1'!A59</f>
        <v>1981</v>
      </c>
      <c r="B59" s="108">
        <f>'T3'!B59/'T1'!$E59*100</f>
        <v>2.7627734939070048</v>
      </c>
      <c r="C59" s="109">
        <f>'T3'!C59/'T1'!$E59*100</f>
        <v>1.065976482456424</v>
      </c>
      <c r="D59" s="109">
        <f>'T3'!D59/'T1'!$E59*100</f>
        <v>0.77887918846838966</v>
      </c>
      <c r="E59" s="109">
        <f>'T3'!E59/'T1'!$E59*100</f>
        <v>0.84581395748358956</v>
      </c>
      <c r="F59" s="109">
        <f>'T3'!F59/'T1'!$E59*100</f>
        <v>0.26943896919917121</v>
      </c>
      <c r="G59" s="109">
        <f>'T3'!G59/'T1'!$E59*100</f>
        <v>0.55936552662234496</v>
      </c>
      <c r="H59" s="110">
        <f t="shared" si="8"/>
        <v>6.2822476181369247</v>
      </c>
      <c r="I59" s="46"/>
      <c r="J59" s="92">
        <f t="shared" si="14"/>
        <v>-5.9365658990001235E-2</v>
      </c>
      <c r="K59" s="58">
        <f t="shared" si="9"/>
        <v>4.7238955684115291E-2</v>
      </c>
      <c r="L59" s="58">
        <f t="shared" si="15"/>
        <v>6.0234728287351436E-2</v>
      </c>
      <c r="M59" s="58">
        <f t="shared" si="10"/>
        <v>0.1195115655990564</v>
      </c>
      <c r="N59" s="58">
        <f t="shared" si="11"/>
        <v>1.6063448954809711E-2</v>
      </c>
      <c r="O59" s="58">
        <f t="shared" si="12"/>
        <v>-5.3025319966336859E-2</v>
      </c>
      <c r="P59" s="131">
        <f t="shared" si="13"/>
        <v>-2.9834807451124545E-3</v>
      </c>
      <c r="V59" s="249" t="s">
        <v>141</v>
      </c>
      <c r="W59" s="252">
        <f>AVERAGE(H57:H59)</f>
        <v>6.2720374290933414</v>
      </c>
      <c r="X59" s="255"/>
      <c r="Y59" s="252">
        <f>H59</f>
        <v>6.2822476181369247</v>
      </c>
      <c r="Z59" s="259">
        <f>-A59</f>
        <v>-1981</v>
      </c>
      <c r="AA59" s="257">
        <f>H58</f>
        <v>6.3010466695495806</v>
      </c>
      <c r="AB59" s="259">
        <f>-A58</f>
        <v>-1980</v>
      </c>
    </row>
    <row r="60" spans="1:28" x14ac:dyDescent="0.25">
      <c r="A60" s="27">
        <f>'T1'!A60</f>
        <v>1982</v>
      </c>
      <c r="B60" s="108">
        <f>'T3'!B60/'T1'!$E60*100</f>
        <v>2.7328095924311415</v>
      </c>
      <c r="C60" s="109">
        <f>'T3'!C60/'T1'!$E60*100</f>
        <v>1.0404711037031511</v>
      </c>
      <c r="D60" s="109">
        <f>'T3'!D60/'T1'!$E60*100</f>
        <v>0.80601082791073686</v>
      </c>
      <c r="E60" s="109">
        <f>'T3'!E60/'T1'!$E60*100</f>
        <v>0.77992100033202427</v>
      </c>
      <c r="F60" s="109">
        <f>'T3'!F60/'T1'!$E60*100</f>
        <v>0.31274142847949971</v>
      </c>
      <c r="G60" s="109">
        <f>'T3'!G60/'T1'!$E60*100</f>
        <v>0.34539737274091709</v>
      </c>
      <c r="H60" s="110">
        <f t="shared" si="8"/>
        <v>6.0173513255974704</v>
      </c>
      <c r="I60" s="46"/>
      <c r="J60" s="92">
        <f t="shared" si="14"/>
        <v>-1.0845587429423875E-2</v>
      </c>
      <c r="K60" s="58">
        <f t="shared" si="9"/>
        <v>-2.3926774345432555E-2</v>
      </c>
      <c r="L60" s="58">
        <f t="shared" si="15"/>
        <v>3.4834207723151156E-2</v>
      </c>
      <c r="M60" s="58">
        <f t="shared" si="10"/>
        <v>-7.7904788125754854E-2</v>
      </c>
      <c r="N60" s="58">
        <f t="shared" si="11"/>
        <v>0.1607134239305934</v>
      </c>
      <c r="O60" s="58">
        <f t="shared" si="12"/>
        <v>-0.38251937900686583</v>
      </c>
      <c r="P60" s="131">
        <f t="shared" si="13"/>
        <v>-4.2165847104576937E-2</v>
      </c>
      <c r="Z60" s="259"/>
      <c r="AB60" s="259"/>
    </row>
    <row r="61" spans="1:28" x14ac:dyDescent="0.25">
      <c r="A61" s="27">
        <f>'T1'!A61</f>
        <v>1983</v>
      </c>
      <c r="B61" s="108">
        <f>'T3'!B61/'T1'!$E61*100</f>
        <v>2.6425444407203038</v>
      </c>
      <c r="C61" s="109">
        <f>'T3'!C61/'T1'!$E61*100</f>
        <v>1.0320513612026123</v>
      </c>
      <c r="D61" s="109">
        <f>'T3'!D61/'T1'!$E61*100</f>
        <v>0.85504367980291907</v>
      </c>
      <c r="E61" s="109">
        <f>'T3'!E61/'T1'!$E61*100</f>
        <v>0.71188388611034081</v>
      </c>
      <c r="F61" s="109">
        <f>'T3'!F61/'T1'!$E61*100</f>
        <v>0.32238724439169614</v>
      </c>
      <c r="G61" s="109">
        <f>'T3'!G61/'T1'!$E61*100</f>
        <v>0.2982977939009866</v>
      </c>
      <c r="H61" s="110">
        <f t="shared" si="8"/>
        <v>5.8622084061288593</v>
      </c>
      <c r="I61" s="46"/>
      <c r="J61" s="92">
        <f t="shared" si="14"/>
        <v>-3.3030164985090149E-2</v>
      </c>
      <c r="K61" s="58">
        <f t="shared" si="9"/>
        <v>-8.0922405923354868E-3</v>
      </c>
      <c r="L61" s="58">
        <f t="shared" si="15"/>
        <v>6.0833986584622357E-2</v>
      </c>
      <c r="M61" s="58">
        <f t="shared" si="10"/>
        <v>-8.7235904909239603E-2</v>
      </c>
      <c r="N61" s="58">
        <f t="shared" si="11"/>
        <v>3.0842782675428948E-2</v>
      </c>
      <c r="O61" s="58">
        <f t="shared" si="12"/>
        <v>-0.13636345426188268</v>
      </c>
      <c r="P61" s="131">
        <f t="shared" si="13"/>
        <v>-2.5782592884121991E-2</v>
      </c>
      <c r="Z61" s="259"/>
      <c r="AB61" s="259"/>
    </row>
    <row r="62" spans="1:28" x14ac:dyDescent="0.25">
      <c r="A62" s="27">
        <f>'T1'!A62</f>
        <v>1984</v>
      </c>
      <c r="B62" s="108">
        <f>'T3'!B62/'T1'!$E62*100</f>
        <v>2.5038313378702761</v>
      </c>
      <c r="C62" s="109">
        <f>'T3'!C62/'T1'!$E62*100</f>
        <v>1.0456168678474593</v>
      </c>
      <c r="D62" s="109">
        <f>'T3'!D62/'T1'!$E62*100</f>
        <v>0.90651757836063773</v>
      </c>
      <c r="E62" s="109">
        <f>'T3'!E62/'T1'!$E62*100</f>
        <v>0.75595889812797279</v>
      </c>
      <c r="F62" s="109">
        <f>'T3'!F62/'T1'!$E62*100</f>
        <v>0.38330927248596214</v>
      </c>
      <c r="G62" s="109">
        <f>'T3'!G62/'T1'!$E62*100</f>
        <v>0.26390246915390192</v>
      </c>
      <c r="H62" s="110">
        <f t="shared" si="8"/>
        <v>5.85913642384621</v>
      </c>
      <c r="I62" s="46"/>
      <c r="J62" s="92">
        <f t="shared" si="14"/>
        <v>-5.2492249784914624E-2</v>
      </c>
      <c r="K62" s="58">
        <f t="shared" si="9"/>
        <v>1.3144216610537329E-2</v>
      </c>
      <c r="L62" s="58">
        <f t="shared" si="15"/>
        <v>6.020031464308695E-2</v>
      </c>
      <c r="M62" s="58">
        <f t="shared" si="10"/>
        <v>6.1913203652428805E-2</v>
      </c>
      <c r="N62" s="58">
        <f t="shared" si="11"/>
        <v>0.1889715835662733</v>
      </c>
      <c r="O62" s="58">
        <f t="shared" si="12"/>
        <v>-0.11530532726132547</v>
      </c>
      <c r="P62" s="131">
        <f t="shared" si="13"/>
        <v>-5.2403157135072487E-4</v>
      </c>
      <c r="Z62" s="259"/>
      <c r="AB62" s="259"/>
    </row>
    <row r="63" spans="1:28" x14ac:dyDescent="0.25">
      <c r="A63" s="27">
        <f>'T1'!A63</f>
        <v>1985</v>
      </c>
      <c r="B63" s="108">
        <f>'T3'!B63/'T1'!$E63*100</f>
        <v>2.4448429544299839</v>
      </c>
      <c r="C63" s="109">
        <f>'T3'!C63/'T1'!$E63*100</f>
        <v>1.0297732218927951</v>
      </c>
      <c r="D63" s="109">
        <f>'T3'!D63/'T1'!$E63*100</f>
        <v>0.93559948601093257</v>
      </c>
      <c r="E63" s="109">
        <f>'T3'!E63/'T1'!$E63*100</f>
        <v>0.81926158260322379</v>
      </c>
      <c r="F63" s="109">
        <f>'T3'!F63/'T1'!$E63*100</f>
        <v>0.41299514816400218</v>
      </c>
      <c r="G63" s="109">
        <f>'T3'!G63/'T1'!$E63*100</f>
        <v>0.28530672688015835</v>
      </c>
      <c r="H63" s="110">
        <f t="shared" si="8"/>
        <v>5.9277791199810954</v>
      </c>
      <c r="I63" s="46"/>
      <c r="J63" s="92">
        <f t="shared" si="14"/>
        <v>-2.3559248000493138E-2</v>
      </c>
      <c r="K63" s="58">
        <f t="shared" si="9"/>
        <v>-1.5152439140811214E-2</v>
      </c>
      <c r="L63" s="58">
        <f t="shared" si="15"/>
        <v>3.2080908682308173E-2</v>
      </c>
      <c r="M63" s="58">
        <f t="shared" si="10"/>
        <v>8.3738262267976982E-2</v>
      </c>
      <c r="N63" s="58">
        <f t="shared" si="11"/>
        <v>7.7446275915819873E-2</v>
      </c>
      <c r="O63" s="58">
        <f t="shared" si="12"/>
        <v>8.1106697466229338E-2</v>
      </c>
      <c r="P63" s="131">
        <f t="shared" si="13"/>
        <v>1.1715497160215582E-2</v>
      </c>
      <c r="Z63" s="259"/>
      <c r="AB63" s="259"/>
    </row>
    <row r="64" spans="1:28" x14ac:dyDescent="0.25">
      <c r="A64" s="27">
        <f>'T1'!A64</f>
        <v>1986</v>
      </c>
      <c r="B64" s="108">
        <f>'T3'!B64/'T1'!$E64*100</f>
        <v>2.4993993886406125</v>
      </c>
      <c r="C64" s="109">
        <f>'T3'!C64/'T1'!$E64*100</f>
        <v>1.0142670104241682</v>
      </c>
      <c r="D64" s="109">
        <f>'T3'!D64/'T1'!$E64*100</f>
        <v>0.913288691837986</v>
      </c>
      <c r="E64" s="109">
        <f>'T3'!E64/'T1'!$E64*100</f>
        <v>0.78196210045491255</v>
      </c>
      <c r="F64" s="109">
        <f>'T3'!F64/'T1'!$E64*100</f>
        <v>0.43858062794656139</v>
      </c>
      <c r="G64" s="109">
        <f>'T3'!G64/'T1'!$E64*100</f>
        <v>0.27577097930743144</v>
      </c>
      <c r="H64" s="110">
        <f t="shared" si="8"/>
        <v>5.9232687986116721</v>
      </c>
      <c r="I64" s="46"/>
      <c r="J64" s="92">
        <f t="shared" si="14"/>
        <v>2.231490334042685E-2</v>
      </c>
      <c r="K64" s="58">
        <f t="shared" si="9"/>
        <v>-1.5057889580897599E-2</v>
      </c>
      <c r="L64" s="58">
        <f t="shared" si="15"/>
        <v>-2.3846522477339094E-2</v>
      </c>
      <c r="M64" s="58">
        <f t="shared" si="10"/>
        <v>-4.5528171881062951E-2</v>
      </c>
      <c r="N64" s="58">
        <f t="shared" si="11"/>
        <v>6.1951042031126002E-2</v>
      </c>
      <c r="O64" s="58">
        <f t="shared" si="12"/>
        <v>-3.3422792644956956E-2</v>
      </c>
      <c r="P64" s="131">
        <f t="shared" si="13"/>
        <v>-7.6087878413355625E-4</v>
      </c>
      <c r="Z64" s="259"/>
      <c r="AB64" s="259"/>
    </row>
    <row r="65" spans="1:28" x14ac:dyDescent="0.25">
      <c r="A65" s="27">
        <f>'T1'!A65</f>
        <v>1987</v>
      </c>
      <c r="B65" s="108">
        <f>'T3'!B65/'T1'!$E65*100</f>
        <v>2.5376348434922114</v>
      </c>
      <c r="C65" s="109">
        <f>'T3'!C65/'T1'!$E65*100</f>
        <v>1.0166054264649831</v>
      </c>
      <c r="D65" s="109">
        <f>'T3'!D65/'T1'!$E65*100</f>
        <v>1.0265802161594619</v>
      </c>
      <c r="E65" s="109">
        <f>'T3'!E65/'T1'!$E65*100</f>
        <v>0.90799701460413973</v>
      </c>
      <c r="F65" s="109">
        <f>'T3'!F65/'T1'!$E65*100</f>
        <v>0.52161298070923567</v>
      </c>
      <c r="G65" s="109">
        <f>'T3'!G65/'T1'!$E65*100</f>
        <v>0.2657114483003436</v>
      </c>
      <c r="H65" s="110">
        <f t="shared" si="8"/>
        <v>6.2761419297303762</v>
      </c>
      <c r="I65" s="46"/>
      <c r="J65" s="92">
        <f t="shared" si="14"/>
        <v>1.5297857167355211E-2</v>
      </c>
      <c r="K65" s="58">
        <f t="shared" si="9"/>
        <v>2.3055231184507807E-3</v>
      </c>
      <c r="L65" s="58">
        <f t="shared" si="15"/>
        <v>0.12404787810684237</v>
      </c>
      <c r="M65" s="58">
        <f t="shared" si="10"/>
        <v>0.1611777784062749</v>
      </c>
      <c r="N65" s="58">
        <f t="shared" si="11"/>
        <v>0.18932061170013958</v>
      </c>
      <c r="O65" s="58">
        <f t="shared" si="12"/>
        <v>-3.6477844885459798E-2</v>
      </c>
      <c r="P65" s="131">
        <f t="shared" si="13"/>
        <v>5.9574053299997543E-2</v>
      </c>
      <c r="Z65" s="259"/>
      <c r="AB65" s="259"/>
    </row>
    <row r="66" spans="1:28" x14ac:dyDescent="0.25">
      <c r="A66" s="27">
        <f>'T1'!A66</f>
        <v>1988</v>
      </c>
      <c r="B66" s="108">
        <f>'T3'!B66/'T1'!$E66*100</f>
        <v>2.5343812286277489</v>
      </c>
      <c r="C66" s="109">
        <f>'T3'!C66/'T1'!$E66*100</f>
        <v>1.0234036195199314</v>
      </c>
      <c r="D66" s="109">
        <f>'T3'!D66/'T1'!$E66*100</f>
        <v>0.9048901746699457</v>
      </c>
      <c r="E66" s="109">
        <f>'T3'!E66/'T1'!$E66*100</f>
        <v>0.89787012314214842</v>
      </c>
      <c r="F66" s="109">
        <f>'T3'!F66/'T1'!$E66*100</f>
        <v>0.47137973316931819</v>
      </c>
      <c r="G66" s="109">
        <f>'T3'!G66/'T1'!$E66*100</f>
        <v>0.21891690960385315</v>
      </c>
      <c r="H66" s="110">
        <f t="shared" si="8"/>
        <v>6.0508417887329449</v>
      </c>
      <c r="I66" s="46"/>
      <c r="J66" s="92">
        <f t="shared" si="14"/>
        <v>-1.2821446209277942E-3</v>
      </c>
      <c r="K66" s="58">
        <f t="shared" si="9"/>
        <v>6.6871500760994351E-3</v>
      </c>
      <c r="L66" s="58">
        <f t="shared" si="15"/>
        <v>-0.11853924279270711</v>
      </c>
      <c r="M66" s="58">
        <f t="shared" si="10"/>
        <v>-1.1153000834927096E-2</v>
      </c>
      <c r="N66" s="58">
        <f t="shared" si="11"/>
        <v>-9.6303676092599266E-2</v>
      </c>
      <c r="O66" s="58">
        <f t="shared" si="12"/>
        <v>-0.17611035954911824</v>
      </c>
      <c r="P66" s="131">
        <f t="shared" si="13"/>
        <v>-3.5897872215122195E-2</v>
      </c>
      <c r="Z66" s="259"/>
      <c r="AB66" s="259"/>
    </row>
    <row r="67" spans="1:28" x14ac:dyDescent="0.25">
      <c r="A67" s="27">
        <f>'T1'!A67</f>
        <v>1989</v>
      </c>
      <c r="B67" s="108">
        <f>'T3'!B67/'T1'!$E67*100</f>
        <v>2.6057767654604169</v>
      </c>
      <c r="C67" s="109">
        <f>'T3'!C67/'T1'!$E67*100</f>
        <v>0.99937506817343491</v>
      </c>
      <c r="D67" s="109">
        <f>'T3'!D67/'T1'!$E67*100</f>
        <v>0.99382913806747442</v>
      </c>
      <c r="E67" s="109">
        <f>'T3'!E67/'T1'!$E67*100</f>
        <v>0.83611151752809731</v>
      </c>
      <c r="F67" s="109">
        <f>'T3'!F67/'T1'!$E67*100</f>
        <v>0.46961141537822643</v>
      </c>
      <c r="G67" s="109">
        <f>'T3'!G67/'T1'!$E67*100</f>
        <v>0.21709287178421321</v>
      </c>
      <c r="H67" s="110">
        <f t="shared" si="8"/>
        <v>6.1217967763918635</v>
      </c>
      <c r="I67" s="46"/>
      <c r="J67" s="92">
        <f t="shared" si="14"/>
        <v>2.8170796100523976E-2</v>
      </c>
      <c r="K67" s="58">
        <f t="shared" si="9"/>
        <v>-2.3479056442821666E-2</v>
      </c>
      <c r="L67" s="58">
        <f t="shared" si="15"/>
        <v>9.8287025196144739E-2</v>
      </c>
      <c r="M67" s="58">
        <f t="shared" si="10"/>
        <v>-6.8783450993918027E-2</v>
      </c>
      <c r="N67" s="58">
        <f t="shared" si="11"/>
        <v>-3.7513657602598061E-3</v>
      </c>
      <c r="O67" s="58">
        <f t="shared" si="12"/>
        <v>-8.3321010831949316E-3</v>
      </c>
      <c r="P67" s="131">
        <f t="shared" si="13"/>
        <v>1.1726465529315444E-2</v>
      </c>
      <c r="Z67" s="259"/>
      <c r="AB67" s="259"/>
    </row>
    <row r="68" spans="1:28" x14ac:dyDescent="0.25">
      <c r="A68" s="27">
        <f>'T1'!A68</f>
        <v>1990</v>
      </c>
      <c r="B68" s="108">
        <f>'T3'!B68/'T1'!$E68*100</f>
        <v>2.7335771657161803</v>
      </c>
      <c r="C68" s="109">
        <f>'T3'!C68/'T1'!$E68*100</f>
        <v>0.99453106274048353</v>
      </c>
      <c r="D68" s="109">
        <f>'T3'!D68/'T1'!$E68*100</f>
        <v>0.98109350592567968</v>
      </c>
      <c r="E68" s="109">
        <f>'T3'!E68/'T1'!$E68*100</f>
        <v>0.70065642587139576</v>
      </c>
      <c r="F68" s="109">
        <f>'T3'!F68/'T1'!$E68*100</f>
        <v>0.44053431400531684</v>
      </c>
      <c r="G68" s="109">
        <f>'T3'!G68/'T1'!$E68*100</f>
        <v>0.24678537524920274</v>
      </c>
      <c r="H68" s="110">
        <f t="shared" si="8"/>
        <v>6.0971778495082587</v>
      </c>
      <c r="I68" s="46"/>
      <c r="J68" s="92">
        <f t="shared" si="14"/>
        <v>4.9045030238107135E-2</v>
      </c>
      <c r="K68" s="58">
        <f t="shared" si="9"/>
        <v>-4.8470344990743097E-3</v>
      </c>
      <c r="L68" s="58">
        <f t="shared" si="15"/>
        <v>-1.2814709947586711E-2</v>
      </c>
      <c r="M68" s="58">
        <f t="shared" si="10"/>
        <v>-0.16200601094117761</v>
      </c>
      <c r="N68" s="58">
        <f t="shared" si="11"/>
        <v>-6.1917364912202566E-2</v>
      </c>
      <c r="O68" s="58">
        <f t="shared" si="12"/>
        <v>0.13677327689737973</v>
      </c>
      <c r="P68" s="131">
        <f t="shared" si="13"/>
        <v>-4.0215197895078214E-3</v>
      </c>
      <c r="V68" s="249" t="s">
        <v>140</v>
      </c>
      <c r="W68" s="252">
        <f>AVERAGE(H60:H68)</f>
        <v>6.015078046503195</v>
      </c>
      <c r="X68" s="255"/>
      <c r="Y68" s="257">
        <f>H66</f>
        <v>6.0508417887329449</v>
      </c>
      <c r="Z68" s="259">
        <f>-A66</f>
        <v>-1988</v>
      </c>
      <c r="AA68" s="252">
        <f>H65</f>
        <v>6.2761419297303762</v>
      </c>
      <c r="AB68" s="259">
        <f>-A65</f>
        <v>-1987</v>
      </c>
    </row>
    <row r="69" spans="1:28" x14ac:dyDescent="0.25">
      <c r="A69" s="27">
        <f>'T1'!A69</f>
        <v>1991</v>
      </c>
      <c r="B69" s="108">
        <f>'T3'!B69/'T1'!$E69*100</f>
        <v>2.969767761069904</v>
      </c>
      <c r="C69" s="109">
        <f>'T3'!C69/'T1'!$E69*100</f>
        <v>0.94410440573744658</v>
      </c>
      <c r="D69" s="109">
        <f>'T3'!D69/'T1'!$E69*100</f>
        <v>1.0692439613134708</v>
      </c>
      <c r="E69" s="109">
        <f>'T3'!E69/'T1'!$E69*100</f>
        <v>0.71755515150701854</v>
      </c>
      <c r="F69" s="109">
        <f>'T3'!F69/'T1'!$E69*100</f>
        <v>0.41025251327804446</v>
      </c>
      <c r="G69" s="109">
        <f>'T3'!G69/'T1'!$E69*100</f>
        <v>0.22328372161631529</v>
      </c>
      <c r="H69" s="110">
        <f t="shared" si="8"/>
        <v>6.3342075145222001</v>
      </c>
      <c r="I69" s="46"/>
      <c r="J69" s="92">
        <f t="shared" si="14"/>
        <v>8.6403485629001242E-2</v>
      </c>
      <c r="K69" s="58">
        <f t="shared" si="9"/>
        <v>-5.0703953744877128E-2</v>
      </c>
      <c r="L69" s="58">
        <f t="shared" si="15"/>
        <v>8.9849188538476232E-2</v>
      </c>
      <c r="M69" s="58">
        <f t="shared" si="10"/>
        <v>2.4118419544366665E-2</v>
      </c>
      <c r="N69" s="58">
        <f t="shared" si="11"/>
        <v>-6.873880141583455E-2</v>
      </c>
      <c r="O69" s="58">
        <f t="shared" si="12"/>
        <v>-9.5231144103071652E-2</v>
      </c>
      <c r="P69" s="131">
        <f t="shared" si="13"/>
        <v>3.8875307702080253E-2</v>
      </c>
      <c r="Z69" s="259"/>
      <c r="AB69" s="259"/>
    </row>
    <row r="70" spans="1:28" x14ac:dyDescent="0.25">
      <c r="A70" s="27">
        <f>'T1'!A70</f>
        <v>1992</v>
      </c>
      <c r="B70" s="108">
        <f>'T3'!B70/'T1'!$E70*100</f>
        <v>3.1518239283011735</v>
      </c>
      <c r="C70" s="109">
        <f>'T3'!C70/'T1'!$E70*100</f>
        <v>0.89886251388266936</v>
      </c>
      <c r="D70" s="109">
        <f>'T3'!D70/'T1'!$E70*100</f>
        <v>1.2201390065501245</v>
      </c>
      <c r="E70" s="109">
        <f>'T3'!E70/'T1'!$E70*100</f>
        <v>0.78259092054063628</v>
      </c>
      <c r="F70" s="109">
        <f>'T3'!F70/'T1'!$E70*100</f>
        <v>0.38654499367431872</v>
      </c>
      <c r="G70" s="109">
        <f>'T3'!G70/'T1'!$E70*100</f>
        <v>0.24111802023596543</v>
      </c>
      <c r="H70" s="110">
        <f t="shared" si="8"/>
        <v>6.6810793831848878</v>
      </c>
      <c r="I70" s="46"/>
      <c r="J70" s="92">
        <f t="shared" si="14"/>
        <v>6.1303166401698972E-2</v>
      </c>
      <c r="K70" s="58">
        <f t="shared" si="9"/>
        <v>-4.7920432930760981E-2</v>
      </c>
      <c r="L70" s="58">
        <f t="shared" si="15"/>
        <v>0.14112312128589677</v>
      </c>
      <c r="M70" s="58">
        <f t="shared" si="10"/>
        <v>9.0635220020410578E-2</v>
      </c>
      <c r="N70" s="58">
        <f t="shared" si="11"/>
        <v>-5.7787627952100351E-2</v>
      </c>
      <c r="O70" s="58">
        <f t="shared" si="12"/>
        <v>7.9872811553616474E-2</v>
      </c>
      <c r="P70" s="131">
        <f t="shared" si="13"/>
        <v>5.4761683741403777E-2</v>
      </c>
      <c r="Z70" s="259"/>
      <c r="AB70" s="259"/>
    </row>
    <row r="71" spans="1:28" x14ac:dyDescent="0.25">
      <c r="A71" s="27">
        <f>'T1'!A71</f>
        <v>1993</v>
      </c>
      <c r="B71" s="108">
        <f>'T3'!B71/'T1'!$E71*100</f>
        <v>3.0995094329270478</v>
      </c>
      <c r="C71" s="109">
        <f>'T3'!C71/'T1'!$E71*100</f>
        <v>0.92124656809224914</v>
      </c>
      <c r="D71" s="109">
        <f>'T3'!D71/'T1'!$E71*100</f>
        <v>1.2794255671246506</v>
      </c>
      <c r="E71" s="109">
        <f>'T3'!E71/'T1'!$E71*100</f>
        <v>0.81762980002690733</v>
      </c>
      <c r="F71" s="109">
        <f>'T3'!F71/'T1'!$E71*100</f>
        <v>0.37915059836335807</v>
      </c>
      <c r="G71" s="109">
        <f>'T3'!G71/'T1'!$E71*100</f>
        <v>0.23220198718109258</v>
      </c>
      <c r="H71" s="110">
        <f t="shared" si="8"/>
        <v>6.7291639537153056</v>
      </c>
      <c r="I71" s="46"/>
      <c r="J71" s="92">
        <f t="shared" si="14"/>
        <v>-1.6598165558798561E-2</v>
      </c>
      <c r="K71" s="58">
        <f t="shared" si="9"/>
        <v>2.4902645136341217E-2</v>
      </c>
      <c r="L71" s="58">
        <f t="shared" si="15"/>
        <v>4.859000511929823E-2</v>
      </c>
      <c r="M71" s="58">
        <f t="shared" si="10"/>
        <v>4.4772918477082646E-2</v>
      </c>
      <c r="N71" s="58">
        <f t="shared" si="11"/>
        <v>-1.9129455644148807E-2</v>
      </c>
      <c r="O71" s="58">
        <f t="shared" si="12"/>
        <v>-3.6977879322944607E-2</v>
      </c>
      <c r="P71" s="131">
        <f t="shared" si="13"/>
        <v>7.1971260589176467E-3</v>
      </c>
      <c r="Z71" s="259"/>
      <c r="AB71" s="259"/>
    </row>
    <row r="72" spans="1:28" x14ac:dyDescent="0.25">
      <c r="A72" s="27">
        <f>'T1'!A72</f>
        <v>1994</v>
      </c>
      <c r="B72" s="108">
        <f>'T3'!B72/'T1'!$E72*100</f>
        <v>3.0037396494463837</v>
      </c>
      <c r="C72" s="109">
        <f>'T3'!C72/'T1'!$E72*100</f>
        <v>0.94471963410608906</v>
      </c>
      <c r="D72" s="109">
        <f>'T3'!D72/'T1'!$E72*100</f>
        <v>1.2881810513388465</v>
      </c>
      <c r="E72" s="109">
        <f>'T3'!E72/'T1'!$E72*100</f>
        <v>0.95721189312902366</v>
      </c>
      <c r="F72" s="109">
        <f>'T3'!F72/'T1'!$E72*100</f>
        <v>0.38363969039937001</v>
      </c>
      <c r="G72" s="109">
        <f>'T3'!G72/'T1'!$E72*100</f>
        <v>0.2224254921435857</v>
      </c>
      <c r="H72" s="110">
        <f t="shared" si="8"/>
        <v>6.7999174105632996</v>
      </c>
      <c r="I72" s="46"/>
      <c r="J72" s="92">
        <f t="shared" si="14"/>
        <v>-3.0898368129895659E-2</v>
      </c>
      <c r="K72" s="58">
        <f t="shared" si="9"/>
        <v>2.5479678108813797E-2</v>
      </c>
      <c r="L72" s="58">
        <f t="shared" si="15"/>
        <v>6.8432931459019297E-3</v>
      </c>
      <c r="M72" s="58">
        <f t="shared" si="10"/>
        <v>0.17071551586980171</v>
      </c>
      <c r="N72" s="58">
        <f t="shared" si="11"/>
        <v>1.1839865360596891E-2</v>
      </c>
      <c r="O72" s="58">
        <f t="shared" si="12"/>
        <v>-4.2103408141301868E-2</v>
      </c>
      <c r="P72" s="131">
        <f t="shared" si="13"/>
        <v>1.0514449838739504E-2</v>
      </c>
      <c r="V72" s="249" t="s">
        <v>139</v>
      </c>
      <c r="W72" s="252">
        <f>AVERAGE(H69:H72)</f>
        <v>6.6360920654964231</v>
      </c>
      <c r="X72" s="256"/>
      <c r="Y72" s="252">
        <f>H69</f>
        <v>6.3342075145222001</v>
      </c>
      <c r="Z72" s="259">
        <f>-A69</f>
        <v>-1991</v>
      </c>
      <c r="AA72" s="252">
        <f>H71</f>
        <v>6.7291639537153056</v>
      </c>
      <c r="AB72" s="259">
        <f>-A71</f>
        <v>-1993</v>
      </c>
    </row>
    <row r="73" spans="1:28" x14ac:dyDescent="0.25">
      <c r="A73" s="27">
        <f>'T1'!A73</f>
        <v>1995</v>
      </c>
      <c r="B73" s="108">
        <f>'T3'!B73/'T1'!$E73*100</f>
        <v>2.7588943868524258</v>
      </c>
      <c r="C73" s="109">
        <f>'T3'!C73/'T1'!$E73*100</f>
        <v>0.94329557672831466</v>
      </c>
      <c r="D73" s="109">
        <f>'T3'!D73/'T1'!$E73*100</f>
        <v>1.2426848367896026</v>
      </c>
      <c r="E73" s="109">
        <f>'T3'!E73/'T1'!$E73*100</f>
        <v>0.80110474972809109</v>
      </c>
      <c r="F73" s="109">
        <f>'T3'!F73/'T1'!$E73*100</f>
        <v>0.38492593030774208</v>
      </c>
      <c r="G73" s="109">
        <f>'T3'!G73/'T1'!$E73*100</f>
        <v>0.19331626988973002</v>
      </c>
      <c r="H73" s="110">
        <f t="shared" si="8"/>
        <v>6.3242217502959059</v>
      </c>
      <c r="I73" s="46"/>
      <c r="J73" s="92">
        <f t="shared" si="14"/>
        <v>-8.1513476921704964E-2</v>
      </c>
      <c r="K73" s="58">
        <f t="shared" si="9"/>
        <v>-1.5073862407040117E-3</v>
      </c>
      <c r="L73" s="58">
        <f t="shared" si="15"/>
        <v>-3.5318183342285869E-2</v>
      </c>
      <c r="M73" s="58">
        <f t="shared" si="10"/>
        <v>-0.1630852526190778</v>
      </c>
      <c r="N73" s="58">
        <f t="shared" si="11"/>
        <v>3.3527289812820271E-3</v>
      </c>
      <c r="O73" s="58">
        <f t="shared" si="12"/>
        <v>-0.13087178979945502</v>
      </c>
      <c r="P73" s="131">
        <f t="shared" si="13"/>
        <v>-6.9956093809084519E-2</v>
      </c>
      <c r="Z73" s="259"/>
      <c r="AB73" s="259"/>
    </row>
    <row r="74" spans="1:28" x14ac:dyDescent="0.25">
      <c r="A74" s="27">
        <f>'T1'!A74</f>
        <v>1996</v>
      </c>
      <c r="B74" s="108">
        <f>'T3'!B74/'T1'!$E74*100</f>
        <v>2.4234092599580492</v>
      </c>
      <c r="C74" s="109">
        <f>'T3'!C74/'T1'!$E74*100</f>
        <v>0.91041192816147876</v>
      </c>
      <c r="D74" s="109">
        <f>'T3'!D74/'T1'!$E74*100</f>
        <v>1.2495352145035867</v>
      </c>
      <c r="E74" s="109">
        <f>'T3'!E74/'T1'!$E74*100</f>
        <v>0.86667689421771388</v>
      </c>
      <c r="F74" s="109">
        <f>'T3'!F74/'T1'!$E74*100</f>
        <v>0.30864992945474801</v>
      </c>
      <c r="G74" s="109">
        <f>'T3'!G74/'T1'!$E74*100</f>
        <v>0.21898021819467237</v>
      </c>
      <c r="H74" s="110">
        <f t="shared" si="8"/>
        <v>5.9776634444902488</v>
      </c>
      <c r="I74" s="46"/>
      <c r="J74" s="92">
        <f t="shared" si="14"/>
        <v>-0.12160129379839213</v>
      </c>
      <c r="K74" s="58">
        <f t="shared" si="9"/>
        <v>-3.4860386689067435E-2</v>
      </c>
      <c r="L74" s="58">
        <f t="shared" si="15"/>
        <v>5.5125624061540535E-3</v>
      </c>
      <c r="M74" s="58">
        <f t="shared" si="10"/>
        <v>8.1852147939303954E-2</v>
      </c>
      <c r="N74" s="58">
        <f t="shared" si="11"/>
        <v>-0.19815760604127819</v>
      </c>
      <c r="O74" s="58">
        <f t="shared" si="12"/>
        <v>0.13275627715960669</v>
      </c>
      <c r="P74" s="131">
        <f t="shared" si="13"/>
        <v>-5.4798569608891734E-2</v>
      </c>
      <c r="Z74" s="259"/>
      <c r="AB74" s="259"/>
    </row>
    <row r="75" spans="1:28" x14ac:dyDescent="0.25">
      <c r="A75" s="27">
        <f>'T1'!A75</f>
        <v>1997</v>
      </c>
      <c r="B75" s="108">
        <f>'T3'!B75/'T1'!$E75*100</f>
        <v>2.2799125551927042</v>
      </c>
      <c r="C75" s="109">
        <f>'T3'!C75/'T1'!$E75*100</f>
        <v>0.89117909831892794</v>
      </c>
      <c r="D75" s="109">
        <f>'T3'!D75/'T1'!$E75*100</f>
        <v>1.2805603356253188</v>
      </c>
      <c r="E75" s="109">
        <f>'T3'!E75/'T1'!$E75*100</f>
        <v>0.91469903532229135</v>
      </c>
      <c r="F75" s="109">
        <f>'T3'!F75/'T1'!$E75*100</f>
        <v>0.26726789464752837</v>
      </c>
      <c r="G75" s="109">
        <f>'T3'!G75/'T1'!$E75*100</f>
        <v>0.18672565470348512</v>
      </c>
      <c r="H75" s="110">
        <f t="shared" si="8"/>
        <v>5.8203445738102557</v>
      </c>
      <c r="I75" s="46"/>
      <c r="J75" s="92">
        <f t="shared" si="14"/>
        <v>-5.9212740966347988E-2</v>
      </c>
      <c r="K75" s="58">
        <f t="shared" si="9"/>
        <v>-2.112541504304577E-2</v>
      </c>
      <c r="L75" s="58">
        <f t="shared" si="15"/>
        <v>2.4829329147044277E-2</v>
      </c>
      <c r="M75" s="58">
        <f t="shared" si="10"/>
        <v>5.540950892422658E-2</v>
      </c>
      <c r="N75" s="58">
        <f t="shared" si="11"/>
        <v>-0.13407433748753461</v>
      </c>
      <c r="O75" s="58">
        <f t="shared" si="12"/>
        <v>-0.14729441662403087</v>
      </c>
      <c r="P75" s="131">
        <f t="shared" si="13"/>
        <v>-2.6317786563410106E-2</v>
      </c>
      <c r="Z75" s="259"/>
      <c r="AB75" s="259"/>
    </row>
    <row r="76" spans="1:28" x14ac:dyDescent="0.25">
      <c r="A76" s="27">
        <f>'T1'!A76</f>
        <v>1998</v>
      </c>
      <c r="B76" s="108">
        <f>'T3'!B76/'T1'!$E76*100</f>
        <v>2.1318937577902388</v>
      </c>
      <c r="C76" s="109">
        <f>'T3'!C76/'T1'!$E76*100</f>
        <v>0.87124326256115769</v>
      </c>
      <c r="D76" s="109">
        <f>'T3'!D76/'T1'!$E76*100</f>
        <v>1.4252448337473642</v>
      </c>
      <c r="E76" s="109">
        <f>'T3'!E76/'T1'!$E76*100</f>
        <v>0.9133393869327483</v>
      </c>
      <c r="F76" s="109">
        <f>'T3'!F76/'T1'!$E76*100</f>
        <v>0.2738998068668923</v>
      </c>
      <c r="G76" s="109">
        <f>'T3'!G76/'T1'!$E76*100</f>
        <v>0.16982470958083956</v>
      </c>
      <c r="H76" s="110">
        <f t="shared" si="8"/>
        <v>5.7854457574792422</v>
      </c>
      <c r="I76" s="46"/>
      <c r="J76" s="92">
        <f t="shared" si="14"/>
        <v>-6.4923015167989373E-2</v>
      </c>
      <c r="K76" s="58">
        <f t="shared" si="9"/>
        <v>-2.2370178783788996E-2</v>
      </c>
      <c r="L76" s="58">
        <f t="shared" si="15"/>
        <v>0.1129853034620143</v>
      </c>
      <c r="M76" s="58">
        <f t="shared" si="10"/>
        <v>-1.486443449745134E-3</v>
      </c>
      <c r="N76" s="58">
        <f t="shared" si="11"/>
        <v>2.4813725674421416E-2</v>
      </c>
      <c r="O76" s="58">
        <f t="shared" si="12"/>
        <v>-9.0512174931097533E-2</v>
      </c>
      <c r="P76" s="131">
        <f t="shared" si="13"/>
        <v>-5.9960052001125641E-3</v>
      </c>
      <c r="Z76" s="259"/>
      <c r="AB76" s="259"/>
    </row>
    <row r="77" spans="1:28" x14ac:dyDescent="0.25">
      <c r="A77" s="27">
        <f>'T1'!A77</f>
        <v>1999</v>
      </c>
      <c r="B77" s="108">
        <f>'T3'!B77/'T1'!$E77*100</f>
        <v>2.1333252055176324</v>
      </c>
      <c r="C77" s="109">
        <f>'T3'!C77/'T1'!$E77*100</f>
        <v>0.86396310051469494</v>
      </c>
      <c r="D77" s="109">
        <f>'T3'!D77/'T1'!$E77*100</f>
        <v>1.4303708612325297</v>
      </c>
      <c r="E77" s="109">
        <f>'T3'!E77/'T1'!$E77*100</f>
        <v>0.82513416153062558</v>
      </c>
      <c r="F77" s="109">
        <f>'T3'!F77/'T1'!$E77*100</f>
        <v>0.33979415132156243</v>
      </c>
      <c r="G77" s="109">
        <f>'T3'!G77/'T1'!$E77*100</f>
        <v>0.1575189628757602</v>
      </c>
      <c r="H77" s="110">
        <f t="shared" si="8"/>
        <v>5.7501064429928048</v>
      </c>
      <c r="I77" s="46"/>
      <c r="J77" s="92">
        <f t="shared" si="14"/>
        <v>6.7144421346654326E-4</v>
      </c>
      <c r="K77" s="58">
        <f t="shared" si="9"/>
        <v>-8.3560612280221269E-3</v>
      </c>
      <c r="L77" s="58">
        <f t="shared" si="15"/>
        <v>3.5965943280689139E-3</v>
      </c>
      <c r="M77" s="58">
        <f t="shared" si="10"/>
        <v>-9.6574424210851939E-2</v>
      </c>
      <c r="N77" s="58">
        <f t="shared" si="11"/>
        <v>0.24057828009602411</v>
      </c>
      <c r="O77" s="58">
        <f t="shared" si="12"/>
        <v>-7.2461461794648963E-2</v>
      </c>
      <c r="P77" s="131">
        <f t="shared" si="13"/>
        <v>-6.1083131651095135E-3</v>
      </c>
      <c r="Z77" s="259"/>
      <c r="AB77" s="259"/>
    </row>
    <row r="78" spans="1:28" x14ac:dyDescent="0.25">
      <c r="A78" s="27">
        <f>'T1'!A78</f>
        <v>2000</v>
      </c>
      <c r="B78" s="108">
        <f>'T3'!B78/'T1'!$E78*100</f>
        <v>2.0678969233935138</v>
      </c>
      <c r="C78" s="109">
        <f>'T3'!C78/'T1'!$E78*100</f>
        <v>0.90041043110021657</v>
      </c>
      <c r="D78" s="109">
        <f>'T3'!D78/'T1'!$E78*100</f>
        <v>1.4365501245223151</v>
      </c>
      <c r="E78" s="109">
        <f>'T3'!E78/'T1'!$E78*100</f>
        <v>0.86953299562650377</v>
      </c>
      <c r="F78" s="109">
        <f>'T3'!F78/'T1'!$E78*100</f>
        <v>0.33838152756568513</v>
      </c>
      <c r="G78" s="109">
        <f>'T3'!G78/'T1'!$E78*100</f>
        <v>0.15602480097594743</v>
      </c>
      <c r="H78" s="110">
        <f t="shared" si="8"/>
        <v>5.7687968031841823</v>
      </c>
      <c r="I78" s="46"/>
      <c r="J78" s="92">
        <f t="shared" si="14"/>
        <v>-3.0669624094298853E-2</v>
      </c>
      <c r="K78" s="58">
        <f t="shared" si="9"/>
        <v>4.2186212077585994E-2</v>
      </c>
      <c r="L78" s="58">
        <f t="shared" si="15"/>
        <v>4.3200427646161721E-3</v>
      </c>
      <c r="M78" s="58">
        <f t="shared" si="10"/>
        <v>5.3808018339124741E-2</v>
      </c>
      <c r="N78" s="58">
        <f t="shared" si="11"/>
        <v>-4.1572927326241071E-3</v>
      </c>
      <c r="O78" s="58">
        <f t="shared" si="12"/>
        <v>-9.4856001622564134E-3</v>
      </c>
      <c r="P78" s="131">
        <f t="shared" si="13"/>
        <v>3.2504372530623993E-3</v>
      </c>
      <c r="Z78" s="259"/>
      <c r="AB78" s="259"/>
    </row>
    <row r="79" spans="1:28" x14ac:dyDescent="0.25">
      <c r="A79" s="27">
        <f>'T1'!A79</f>
        <v>2001</v>
      </c>
      <c r="B79" s="108">
        <f>'T3'!B79/'T1'!$E79*100</f>
        <v>2.0385634268069501</v>
      </c>
      <c r="C79" s="109">
        <f>'T3'!C79/'T1'!$E79*100</f>
        <v>0.88278088639210539</v>
      </c>
      <c r="D79" s="109">
        <f>'T3'!D79/'T1'!$E79*100</f>
        <v>1.4387847689403686</v>
      </c>
      <c r="E79" s="109">
        <f>'T3'!E79/'T1'!$E79*100</f>
        <v>0.8264689444001454</v>
      </c>
      <c r="F79" s="109">
        <f>'T3'!F79/'T1'!$E79*100</f>
        <v>0.32354597374447136</v>
      </c>
      <c r="G79" s="109">
        <f>'T3'!G79/'T1'!$E79*100</f>
        <v>0.15912066763328458</v>
      </c>
      <c r="H79" s="110">
        <f t="shared" si="8"/>
        <v>5.6692646679173242</v>
      </c>
      <c r="I79" s="46"/>
      <c r="J79" s="92">
        <f t="shared" si="14"/>
        <v>-1.4185183146569025E-2</v>
      </c>
      <c r="K79" s="58">
        <f t="shared" si="9"/>
        <v>-1.9579454101358529E-2</v>
      </c>
      <c r="L79" s="58">
        <f t="shared" si="15"/>
        <v>1.5555631369259526E-3</v>
      </c>
      <c r="M79" s="58">
        <f t="shared" si="10"/>
        <v>-4.9525494078957233E-2</v>
      </c>
      <c r="N79" s="58">
        <f t="shared" si="11"/>
        <v>-4.3842682335352823E-2</v>
      </c>
      <c r="O79" s="58">
        <f t="shared" si="12"/>
        <v>1.9842144569147235E-2</v>
      </c>
      <c r="P79" s="131">
        <f t="shared" si="13"/>
        <v>-1.7253534603943743E-2</v>
      </c>
      <c r="Z79" s="259"/>
      <c r="AB79" s="259"/>
    </row>
    <row r="80" spans="1:28" x14ac:dyDescent="0.25">
      <c r="A80" s="27">
        <f>'T1'!A80</f>
        <v>2002</v>
      </c>
      <c r="B80" s="108">
        <f>'T3'!B80/'T1'!$E80*100</f>
        <v>2.0984014849598123</v>
      </c>
      <c r="C80" s="109">
        <f>'T3'!C80/'T1'!$E80*100</f>
        <v>0.79162701404947766</v>
      </c>
      <c r="D80" s="109">
        <f>'T3'!D80/'T1'!$E80*100</f>
        <v>1.0883574878260056</v>
      </c>
      <c r="E80" s="109">
        <f>'T3'!E80/'T1'!$E80*100</f>
        <v>0.68361364601655483</v>
      </c>
      <c r="F80" s="109">
        <f>'T3'!F80/'T1'!$E80*100</f>
        <v>0.31916523609153152</v>
      </c>
      <c r="G80" s="109">
        <f>'T3'!G80/'T1'!$E80*100</f>
        <v>0.161753203675749</v>
      </c>
      <c r="H80" s="110">
        <f t="shared" si="8"/>
        <v>5.142918072619131</v>
      </c>
      <c r="I80" s="46"/>
      <c r="J80" s="92">
        <f t="shared" si="14"/>
        <v>2.9353051941380048E-2</v>
      </c>
      <c r="K80" s="58">
        <f t="shared" si="9"/>
        <v>-0.10325764155947059</v>
      </c>
      <c r="L80" s="58">
        <f t="shared" si="15"/>
        <v>-0.24355781954269951</v>
      </c>
      <c r="M80" s="58">
        <f t="shared" si="10"/>
        <v>-0.17285017102158085</v>
      </c>
      <c r="N80" s="58">
        <f t="shared" si="11"/>
        <v>-1.3539768714289857E-2</v>
      </c>
      <c r="O80" s="58">
        <f t="shared" si="12"/>
        <v>1.6544274742055887E-2</v>
      </c>
      <c r="P80" s="131">
        <f t="shared" si="13"/>
        <v>-9.2842127882442504E-2</v>
      </c>
      <c r="Z80" s="259"/>
      <c r="AB80" s="259"/>
    </row>
    <row r="81" spans="1:28" x14ac:dyDescent="0.25">
      <c r="A81" s="27">
        <f>'T1'!A81</f>
        <v>2003</v>
      </c>
      <c r="B81" s="108">
        <f>'T3'!B81/'T1'!$E81*100</f>
        <v>2.4239838198111796</v>
      </c>
      <c r="C81" s="109">
        <f>'T3'!C81/'T1'!$E81*100</f>
        <v>0.83784483016245481</v>
      </c>
      <c r="D81" s="109">
        <f>'T3'!D81/'T1'!$E81*100</f>
        <v>1.0845210069186171</v>
      </c>
      <c r="E81" s="109">
        <f>'T3'!E81/'T1'!$E81*100</f>
        <v>0.66944867183150214</v>
      </c>
      <c r="F81" s="109">
        <f>'T3'!F81/'T1'!$E81*100</f>
        <v>0.36114644123177769</v>
      </c>
      <c r="G81" s="109">
        <f>'T3'!G81/'T1'!$E81*100</f>
        <v>0.19674512064498337</v>
      </c>
      <c r="H81" s="110">
        <f t="shared" si="8"/>
        <v>5.5736898906005159</v>
      </c>
      <c r="I81" s="46"/>
      <c r="J81" s="92">
        <f t="shared" si="14"/>
        <v>0.15515731245186504</v>
      </c>
      <c r="K81" s="58">
        <f t="shared" si="9"/>
        <v>5.8383323576282731E-2</v>
      </c>
      <c r="L81" s="58">
        <f t="shared" si="15"/>
        <v>-3.5250190771893841E-3</v>
      </c>
      <c r="M81" s="58">
        <f t="shared" si="10"/>
        <v>-2.0720730587507452E-2</v>
      </c>
      <c r="N81" s="58">
        <f t="shared" si="11"/>
        <v>0.13153439157204017</v>
      </c>
      <c r="O81" s="58">
        <f t="shared" si="12"/>
        <v>0.2163290505168558</v>
      </c>
      <c r="P81" s="131">
        <f t="shared" si="13"/>
        <v>8.3760194484685968E-2</v>
      </c>
      <c r="V81" s="249" t="s">
        <v>137</v>
      </c>
      <c r="W81" s="252">
        <f>AVERAGE(H73:H81)</f>
        <v>5.7569390448210687</v>
      </c>
      <c r="X81" s="256"/>
      <c r="Y81" s="252">
        <f>H80</f>
        <v>5.142918072619131</v>
      </c>
      <c r="Z81" s="259">
        <f>-A80</f>
        <v>-2002</v>
      </c>
      <c r="AA81" s="252">
        <f>H73</f>
        <v>6.3242217502959059</v>
      </c>
      <c r="AB81" s="259">
        <f>-A73</f>
        <v>-1995</v>
      </c>
    </row>
    <row r="82" spans="1:28" x14ac:dyDescent="0.25">
      <c r="A82" s="27">
        <f>'T1'!A82</f>
        <v>2004</v>
      </c>
      <c r="B82" s="108">
        <f>'T3'!B82/'T1'!$E82*100</f>
        <v>2.7043741173207727</v>
      </c>
      <c r="C82" s="109">
        <f>'T3'!C82/'T1'!$E82*100</f>
        <v>0.92418950080395379</v>
      </c>
      <c r="D82" s="109">
        <f>'T3'!D82/'T1'!$E82*100</f>
        <v>1.3101171568057186</v>
      </c>
      <c r="E82" s="109">
        <f>'T3'!E82/'T1'!$E82*100</f>
        <v>0.78411426663627959</v>
      </c>
      <c r="F82" s="109">
        <f>'T3'!F82/'T1'!$E82*100</f>
        <v>0.48914859296245572</v>
      </c>
      <c r="G82" s="109">
        <f>'T3'!G82/'T1'!$E82*100</f>
        <v>0.21618031439152699</v>
      </c>
      <c r="H82" s="110">
        <f t="shared" si="8"/>
        <v>6.4281239489207076</v>
      </c>
      <c r="I82" s="46"/>
      <c r="J82" s="92">
        <f t="shared" si="14"/>
        <v>0.1156733370981966</v>
      </c>
      <c r="K82" s="58">
        <f t="shared" si="9"/>
        <v>0.10305568230904649</v>
      </c>
      <c r="L82" s="58">
        <f t="shared" si="15"/>
        <v>0.208014550615367</v>
      </c>
      <c r="M82" s="58">
        <f t="shared" si="10"/>
        <v>0.17128362431591815</v>
      </c>
      <c r="N82" s="58">
        <f t="shared" si="11"/>
        <v>0.3544328203653222</v>
      </c>
      <c r="O82" s="58">
        <f t="shared" si="12"/>
        <v>9.8783612436383894E-2</v>
      </c>
      <c r="P82" s="131">
        <f t="shared" si="13"/>
        <v>0.15329773903659616</v>
      </c>
      <c r="Z82" s="259"/>
      <c r="AB82" s="259"/>
    </row>
    <row r="83" spans="1:28" x14ac:dyDescent="0.25">
      <c r="A83" s="27">
        <f>'T1'!A83</f>
        <v>2005</v>
      </c>
      <c r="B83" s="108">
        <f>'T3'!B83/'T1'!$E83*100</f>
        <v>2.5031620665887697</v>
      </c>
      <c r="C83" s="109">
        <f>'T3'!C83/'T1'!$E83*100</f>
        <v>0.91763810482591612</v>
      </c>
      <c r="D83" s="109">
        <f>'T3'!D83/'T1'!$E83*100</f>
        <v>1.4219237191316301</v>
      </c>
      <c r="E83" s="109">
        <f>'T3'!E83/'T1'!$E83*100</f>
        <v>0.91948600615255038</v>
      </c>
      <c r="F83" s="109">
        <f>'T3'!F83/'T1'!$E83*100</f>
        <v>0.61370123750468686</v>
      </c>
      <c r="G83" s="109">
        <f>'T3'!G83/'T1'!$E83*100</f>
        <v>0.20638484571777566</v>
      </c>
      <c r="H83" s="110">
        <f t="shared" si="8"/>
        <v>6.5822959799213292</v>
      </c>
      <c r="I83" s="46"/>
      <c r="J83" s="92">
        <f t="shared" si="14"/>
        <v>-7.4402446556227186E-2</v>
      </c>
      <c r="K83" s="58">
        <f t="shared" si="9"/>
        <v>-7.088801563249314E-3</v>
      </c>
      <c r="L83" s="58">
        <f t="shared" si="15"/>
        <v>8.5340888595424769E-2</v>
      </c>
      <c r="M83" s="58">
        <f t="shared" si="10"/>
        <v>0.17264287269889</v>
      </c>
      <c r="N83" s="58">
        <f t="shared" si="11"/>
        <v>0.25463150939042167</v>
      </c>
      <c r="O83" s="58">
        <f t="shared" si="12"/>
        <v>-4.5311566417701843E-2</v>
      </c>
      <c r="P83" s="131">
        <f t="shared" si="13"/>
        <v>2.398398540938329E-2</v>
      </c>
      <c r="Z83" s="259"/>
      <c r="AB83" s="259"/>
    </row>
    <row r="84" spans="1:28" x14ac:dyDescent="0.25">
      <c r="A84" s="27">
        <f>'T1'!A84</f>
        <v>2006</v>
      </c>
      <c r="B84" s="108">
        <f>'T3'!B84/'T1'!$E84*100</f>
        <v>2.5026703782660293</v>
      </c>
      <c r="C84" s="109">
        <f>'T3'!C84/'T1'!$E84*100</f>
        <v>0.84961537394165954</v>
      </c>
      <c r="D84" s="109">
        <f>'T3'!D84/'T1'!$E84*100</f>
        <v>1.467210132863169</v>
      </c>
      <c r="E84" s="109">
        <f>'T3'!E84/'T1'!$E84*100</f>
        <v>1.0093875638799685</v>
      </c>
      <c r="F84" s="109">
        <f>'T3'!F84/'T1'!$E84*100</f>
        <v>0.63886960861986564</v>
      </c>
      <c r="G84" s="109">
        <f>'T3'!G84/'T1'!$E84*100</f>
        <v>0.1883712305320521</v>
      </c>
      <c r="H84" s="110">
        <f t="shared" si="8"/>
        <v>6.6561242881027436</v>
      </c>
      <c r="I84" s="46"/>
      <c r="J84" s="92">
        <f t="shared" si="14"/>
        <v>-1.9642688314247536E-4</v>
      </c>
      <c r="K84" s="58">
        <f t="shared" si="9"/>
        <v>-7.4128058247059259E-2</v>
      </c>
      <c r="L84" s="58">
        <f t="shared" si="15"/>
        <v>3.1848694217714746E-2</v>
      </c>
      <c r="M84" s="58">
        <f t="shared" si="10"/>
        <v>9.7773709578895751E-2</v>
      </c>
      <c r="N84" s="58">
        <f t="shared" si="11"/>
        <v>4.101078762284005E-2</v>
      </c>
      <c r="O84" s="58">
        <f t="shared" si="12"/>
        <v>-8.7281675760034094E-2</v>
      </c>
      <c r="P84" s="131">
        <f t="shared" si="13"/>
        <v>1.1216193924828088E-2</v>
      </c>
      <c r="Z84" s="259"/>
      <c r="AB84" s="259"/>
    </row>
    <row r="85" spans="1:28" x14ac:dyDescent="0.25">
      <c r="A85" s="27">
        <f>'T1'!A85</f>
        <v>2007</v>
      </c>
      <c r="B85" s="108">
        <f>'T3'!B85/'T1'!$E85*100</f>
        <v>2.4286739185812976</v>
      </c>
      <c r="C85" s="109">
        <f>'T3'!C85/'T1'!$E85*100</f>
        <v>0.82945721616010881</v>
      </c>
      <c r="D85" s="109">
        <f>'T3'!D85/'T1'!$E85*100</f>
        <v>1.440184502906976</v>
      </c>
      <c r="E85" s="109">
        <f>'T3'!E85/'T1'!$E85*100</f>
        <v>1.3109368678166913</v>
      </c>
      <c r="F85" s="109">
        <f>'T3'!F85/'T1'!$E85*100</f>
        <v>0.72691027158598343</v>
      </c>
      <c r="G85" s="109">
        <f>'T3'!G85/'T1'!$E85*100</f>
        <v>0.17286195707741125</v>
      </c>
      <c r="H85" s="110">
        <f t="shared" si="8"/>
        <v>6.9090247341284678</v>
      </c>
      <c r="I85" s="46"/>
      <c r="J85" s="92">
        <f t="shared" si="14"/>
        <v>-2.9567001842248253E-2</v>
      </c>
      <c r="K85" s="58">
        <f t="shared" si="9"/>
        <v>-2.3726215885230606E-2</v>
      </c>
      <c r="L85" s="58">
        <f t="shared" si="15"/>
        <v>-1.841974053399853E-2</v>
      </c>
      <c r="M85" s="58">
        <f t="shared" si="10"/>
        <v>0.29874481787511065</v>
      </c>
      <c r="N85" s="58">
        <f t="shared" si="11"/>
        <v>0.13780693552837775</v>
      </c>
      <c r="O85" s="58">
        <f t="shared" si="12"/>
        <v>-8.2333557044964367E-2</v>
      </c>
      <c r="P85" s="131">
        <f t="shared" si="13"/>
        <v>3.7995150793347143E-2</v>
      </c>
      <c r="Z85" s="259"/>
      <c r="AB85" s="259"/>
    </row>
    <row r="86" spans="1:28" x14ac:dyDescent="0.25">
      <c r="A86" s="27">
        <f>'T1'!A86</f>
        <v>2008</v>
      </c>
      <c r="B86" s="108">
        <f>'T3'!B86/'T1'!$E86*100</f>
        <v>2.4406019026985062</v>
      </c>
      <c r="C86" s="109">
        <f>'T3'!C86/'T1'!$E86*100</f>
        <v>0.86639046412516174</v>
      </c>
      <c r="D86" s="109">
        <f>'T3'!D86/'T1'!$E86*100</f>
        <v>1.6391136353094675</v>
      </c>
      <c r="E86" s="109">
        <f>'T3'!E86/'T1'!$E86*100</f>
        <v>1.1757841719071722</v>
      </c>
      <c r="F86" s="109">
        <f>'T3'!F86/'T1'!$E86*100</f>
        <v>0.58941693026645059</v>
      </c>
      <c r="G86" s="109">
        <f>'T3'!G86/'T1'!$E86*100</f>
        <v>0.16992281440073137</v>
      </c>
      <c r="H86" s="110">
        <f t="shared" si="8"/>
        <v>6.8812299187074899</v>
      </c>
      <c r="I86" s="46"/>
      <c r="J86" s="92">
        <f t="shared" si="14"/>
        <v>4.9113156055862195E-3</v>
      </c>
      <c r="K86" s="58">
        <f t="shared" si="9"/>
        <v>4.4527007837766197E-2</v>
      </c>
      <c r="L86" s="58">
        <f t="shared" si="15"/>
        <v>0.13812753296605962</v>
      </c>
      <c r="M86" s="58">
        <f t="shared" si="10"/>
        <v>-0.10309626590532162</v>
      </c>
      <c r="N86" s="58">
        <f t="shared" si="11"/>
        <v>-0.18914761105183986</v>
      </c>
      <c r="O86" s="58">
        <f t="shared" si="12"/>
        <v>-1.7002831197634016E-2</v>
      </c>
      <c r="P86" s="131">
        <f t="shared" si="13"/>
        <v>-4.022972342779485E-3</v>
      </c>
      <c r="Z86" s="259"/>
      <c r="AB86" s="259"/>
    </row>
    <row r="87" spans="1:28" x14ac:dyDescent="0.25">
      <c r="A87" s="27">
        <f>'T1'!A87</f>
        <v>2009</v>
      </c>
      <c r="B87" s="108">
        <f>'T3'!B87/'T1'!$E87*100</f>
        <v>2.7151203646630004</v>
      </c>
      <c r="C87" s="109">
        <f>'T3'!C87/'T1'!$E87*100</f>
        <v>0.83060164045173634</v>
      </c>
      <c r="D87" s="109">
        <f>'T3'!D87/'T1'!$E87*100</f>
        <v>1.3477607614341993</v>
      </c>
      <c r="E87" s="109">
        <f>'T3'!E87/'T1'!$E87*100</f>
        <v>1.1418695719083622</v>
      </c>
      <c r="F87" s="109">
        <f>'T3'!F87/'T1'!$E87*100</f>
        <v>0.355416868968844</v>
      </c>
      <c r="G87" s="109">
        <f>'T3'!G87/'T1'!$E87*100</f>
        <v>0.18087906617276539</v>
      </c>
      <c r="H87" s="110">
        <f t="shared" si="8"/>
        <v>6.5716482735989077</v>
      </c>
      <c r="I87" s="46"/>
      <c r="J87" s="92">
        <f t="shared" si="14"/>
        <v>0.11247981969569332</v>
      </c>
      <c r="K87" s="58">
        <f t="shared" si="9"/>
        <v>-4.1307961196875853E-2</v>
      </c>
      <c r="L87" s="58">
        <f t="shared" si="15"/>
        <v>-0.17775025940789047</v>
      </c>
      <c r="M87" s="58">
        <f t="shared" si="10"/>
        <v>-2.8844239282281747E-2</v>
      </c>
      <c r="N87" s="58">
        <f t="shared" si="11"/>
        <v>-0.39700261272071879</v>
      </c>
      <c r="O87" s="58">
        <f t="shared" si="12"/>
        <v>6.4477814887150764E-2</v>
      </c>
      <c r="P87" s="131">
        <f t="shared" si="13"/>
        <v>-4.4989289526127574E-2</v>
      </c>
      <c r="Z87" s="259"/>
      <c r="AB87" s="259"/>
    </row>
    <row r="88" spans="1:28" x14ac:dyDescent="0.25">
      <c r="A88" s="27">
        <f>'T1'!A88</f>
        <v>2010</v>
      </c>
      <c r="B88" s="108">
        <f>'T3'!B88/'T1'!$E88*100</f>
        <v>2.9022750280665819</v>
      </c>
      <c r="C88" s="109">
        <f>'T3'!C88/'T1'!$E88*100</f>
        <v>0.87530325428981925</v>
      </c>
      <c r="D88" s="109">
        <f>'T3'!D88/'T1'!$E88*100</f>
        <v>1.2482068191808537</v>
      </c>
      <c r="E88" s="109">
        <f>'T3'!E88/'T1'!$E88*100</f>
        <v>0.9287126579802587</v>
      </c>
      <c r="F88" s="109">
        <f>'T3'!F88/'T1'!$E88*100</f>
        <v>0.2882713969674438</v>
      </c>
      <c r="G88" s="109">
        <f>'T3'!G88/'T1'!$E88*100</f>
        <v>0.17029588158298092</v>
      </c>
      <c r="H88" s="110">
        <f t="shared" si="8"/>
        <v>6.4130650380679386</v>
      </c>
      <c r="I88" s="46"/>
      <c r="J88" s="92">
        <f t="shared" si="14"/>
        <v>6.8930521769634767E-2</v>
      </c>
      <c r="K88" s="58">
        <f t="shared" si="9"/>
        <v>5.3818354865963425E-2</v>
      </c>
      <c r="L88" s="58">
        <f t="shared" si="15"/>
        <v>-7.3866182413121151E-2</v>
      </c>
      <c r="M88" s="58">
        <f t="shared" si="10"/>
        <v>-0.18667360894104801</v>
      </c>
      <c r="N88" s="58">
        <f t="shared" si="11"/>
        <v>-0.18892032951673488</v>
      </c>
      <c r="O88" s="58">
        <f t="shared" si="12"/>
        <v>-5.8509725938522994E-2</v>
      </c>
      <c r="P88" s="131">
        <f t="shared" si="13"/>
        <v>-2.4131424709393667E-2</v>
      </c>
      <c r="Z88" s="259"/>
      <c r="AB88" s="259"/>
    </row>
    <row r="89" spans="1:28" x14ac:dyDescent="0.25">
      <c r="A89" s="27">
        <f>'T1'!A89</f>
        <v>2011</v>
      </c>
      <c r="B89" s="108">
        <f>'T3'!B89/'T1'!$E89*100</f>
        <v>2.8389509175329146</v>
      </c>
      <c r="C89" s="109">
        <f>'T3'!C89/'T1'!$E89*100</f>
        <v>0.90606039749663758</v>
      </c>
      <c r="D89" s="109">
        <f>'T3'!D89/'T1'!$E89*100</f>
        <v>1.3047380443431935</v>
      </c>
      <c r="E89" s="109">
        <f>'T3'!E89/'T1'!$E89*100</f>
        <v>1.0353354653897326</v>
      </c>
      <c r="F89" s="109">
        <f>'T3'!F89/'T1'!$E89*100</f>
        <v>0.31582074206047395</v>
      </c>
      <c r="G89" s="109">
        <f>'T3'!G89/'T1'!$E89*100</f>
        <v>0.1649867572923166</v>
      </c>
      <c r="H89" s="110">
        <f t="shared" si="8"/>
        <v>6.5658923241152687</v>
      </c>
      <c r="I89" s="46"/>
      <c r="J89" s="92">
        <f t="shared" si="14"/>
        <v>-2.1818783513377848E-2</v>
      </c>
      <c r="K89" s="58">
        <f t="shared" si="9"/>
        <v>3.5138842516669655E-2</v>
      </c>
      <c r="L89" s="58">
        <f t="shared" si="15"/>
        <v>4.5289950586425043E-2</v>
      </c>
      <c r="M89" s="58">
        <f t="shared" si="10"/>
        <v>0.11480710044520603</v>
      </c>
      <c r="N89" s="58">
        <f t="shared" si="11"/>
        <v>9.5567390253919138E-2</v>
      </c>
      <c r="O89" s="58">
        <f t="shared" si="12"/>
        <v>-3.1175881890469048E-2</v>
      </c>
      <c r="P89" s="131">
        <f t="shared" si="13"/>
        <v>2.383061533605968E-2</v>
      </c>
      <c r="Z89" s="259"/>
      <c r="AB89" s="259"/>
    </row>
    <row r="90" spans="1:28" x14ac:dyDescent="0.25">
      <c r="A90" s="27">
        <f>'T1'!A90</f>
        <v>2012</v>
      </c>
      <c r="B90" s="108">
        <f>'T3'!B90/'T1'!$E90*100</f>
        <v>2.8116855826703038</v>
      </c>
      <c r="C90" s="109">
        <f>'T3'!C90/'T1'!$E90*100</f>
        <v>0.86967463931959554</v>
      </c>
      <c r="D90" s="109">
        <f>'T3'!D90/'T1'!$E90*100</f>
        <v>1.2632723700476369</v>
      </c>
      <c r="E90" s="109">
        <f>'T3'!E90/'T1'!$E90*100</f>
        <v>0.93310522780048821</v>
      </c>
      <c r="F90" s="109">
        <f>'T3'!F90/'T1'!$E90*100</f>
        <v>0.33604057631417089</v>
      </c>
      <c r="G90" s="109">
        <f>'T3'!G90/'T1'!$E90*100</f>
        <v>0.1470680822599123</v>
      </c>
      <c r="H90" s="110">
        <f t="shared" si="8"/>
        <v>6.3608464784121077</v>
      </c>
      <c r="I90" s="46"/>
      <c r="J90" s="92">
        <f t="shared" si="14"/>
        <v>-9.6040177004204086E-3</v>
      </c>
      <c r="K90" s="58">
        <f t="shared" si="9"/>
        <v>-4.0158203887481037E-2</v>
      </c>
      <c r="L90" s="58">
        <f t="shared" si="15"/>
        <v>-3.1780842503470019E-2</v>
      </c>
      <c r="M90" s="58">
        <f t="shared" si="10"/>
        <v>-9.8741172312456049E-2</v>
      </c>
      <c r="N90" s="58">
        <f t="shared" si="11"/>
        <v>6.4023135788292329E-2</v>
      </c>
      <c r="O90" s="58">
        <f t="shared" si="12"/>
        <v>-0.10860674715035912</v>
      </c>
      <c r="P90" s="131">
        <f t="shared" si="13"/>
        <v>-3.1228938213023527E-2</v>
      </c>
      <c r="Z90" s="259"/>
      <c r="AB90" s="259"/>
    </row>
    <row r="91" spans="1:28" x14ac:dyDescent="0.25">
      <c r="A91" s="27">
        <f>'T1'!A91</f>
        <v>2013</v>
      </c>
      <c r="B91" s="108">
        <f>'T3'!B91/'T1'!$E91*100</f>
        <v>2.7544536808703715</v>
      </c>
      <c r="C91" s="109">
        <f>'T3'!C91/'T1'!$E91*100</f>
        <v>0.86240268997009195</v>
      </c>
      <c r="D91" s="109">
        <f>'T3'!D91/'T1'!$E91*100</f>
        <v>1.3649284897642899</v>
      </c>
      <c r="E91" s="109">
        <f>'T3'!E91/'T1'!$E91*100</f>
        <v>0.98567634071255039</v>
      </c>
      <c r="F91" s="109">
        <f>'T3'!F91/'T1'!$E91*100</f>
        <v>0.379289357648397</v>
      </c>
      <c r="G91" s="109">
        <f>'T3'!G91/'T1'!$E91*100</f>
        <v>0.13735893903496621</v>
      </c>
      <c r="H91" s="110">
        <f t="shared" si="8"/>
        <v>6.4841094980006666</v>
      </c>
      <c r="I91" s="46"/>
      <c r="J91" s="92">
        <f t="shared" si="14"/>
        <v>-2.0355014853964626E-2</v>
      </c>
      <c r="K91" s="58">
        <f t="shared" si="9"/>
        <v>-8.36168955690475E-3</v>
      </c>
      <c r="L91" s="58">
        <f t="shared" si="15"/>
        <v>8.0470468702501297E-2</v>
      </c>
      <c r="M91" s="58">
        <f t="shared" si="10"/>
        <v>5.6339961824008356E-2</v>
      </c>
      <c r="N91" s="58">
        <f t="shared" si="11"/>
        <v>0.12870106880721455</v>
      </c>
      <c r="O91" s="58">
        <f t="shared" si="12"/>
        <v>-6.6018017477015856E-2</v>
      </c>
      <c r="P91" s="131">
        <f t="shared" si="13"/>
        <v>1.9378398772379901E-2</v>
      </c>
      <c r="Z91" s="259"/>
      <c r="AB91" s="259"/>
    </row>
    <row r="92" spans="1:28" s="120" customFormat="1" x14ac:dyDescent="0.25">
      <c r="A92" s="27">
        <f>'T1'!A92</f>
        <v>2014</v>
      </c>
      <c r="B92" s="108">
        <f>'T3'!B92/'T1'!$E92*100</f>
        <v>2.7790840873643416</v>
      </c>
      <c r="C92" s="109">
        <f>'T3'!C92/'T1'!$E92*100</f>
        <v>0.86552509981651982</v>
      </c>
      <c r="D92" s="109">
        <f>'T3'!D92/'T1'!$E92*100</f>
        <v>1.3425053147341759</v>
      </c>
      <c r="E92" s="109">
        <f>'T3'!E92/'T1'!$E92*100</f>
        <v>0.92840451009750002</v>
      </c>
      <c r="F92" s="109">
        <f>'T3'!F92/'T1'!$E92*100</f>
        <v>0.45842517827957474</v>
      </c>
      <c r="G92" s="109">
        <f>'T3'!G92/'T1'!$E92*100</f>
        <v>0.13043657980583526</v>
      </c>
      <c r="H92" s="110">
        <f t="shared" ref="H92:H93" si="16">SUM(B92:G92)</f>
        <v>6.5043807700979475</v>
      </c>
      <c r="I92" s="46"/>
      <c r="J92" s="92">
        <f t="shared" si="14"/>
        <v>8.9420296536579791E-3</v>
      </c>
      <c r="K92" s="58">
        <f t="shared" si="9"/>
        <v>3.6205938162554574E-3</v>
      </c>
      <c r="L92" s="58">
        <f t="shared" si="15"/>
        <v>-1.6428095096752138E-2</v>
      </c>
      <c r="M92" s="58">
        <f t="shared" si="10"/>
        <v>-5.8104093858688199E-2</v>
      </c>
      <c r="N92" s="58">
        <f t="shared" si="11"/>
        <v>0.20864234399251713</v>
      </c>
      <c r="O92" s="58">
        <f t="shared" si="12"/>
        <v>-5.0396132044735698E-2</v>
      </c>
      <c r="P92" s="131">
        <f t="shared" si="13"/>
        <v>3.1263000884749204E-3</v>
      </c>
      <c r="R92"/>
      <c r="V92" s="249"/>
      <c r="W92" s="250"/>
      <c r="X92" s="249"/>
      <c r="Y92" s="250"/>
      <c r="Z92" s="259"/>
      <c r="AA92" s="250"/>
      <c r="AB92" s="259"/>
    </row>
    <row r="93" spans="1:28" s="120" customFormat="1" x14ac:dyDescent="0.25">
      <c r="A93" s="27">
        <f>'T1'!A93</f>
        <v>2015</v>
      </c>
      <c r="B93" s="108">
        <f>'T3'!B93/'T1'!$E93*100</f>
        <v>2.8238641767106243</v>
      </c>
      <c r="C93" s="109">
        <f>'T3'!C93/'T1'!$E93*100</f>
        <v>0.85440912881582998</v>
      </c>
      <c r="D93" s="109">
        <f>'T3'!D93/'T1'!$E93*100</f>
        <v>1.4243664768536497</v>
      </c>
      <c r="E93" s="109">
        <f>'T3'!E93/'T1'!$E93*100</f>
        <v>0.93506822667029732</v>
      </c>
      <c r="F93" s="109">
        <f>'T3'!F93/'T1'!$E93*100</f>
        <v>0.49744500269543557</v>
      </c>
      <c r="G93" s="109">
        <f>'T3'!G93/'T1'!$E93*100</f>
        <v>0.1267889276236121</v>
      </c>
      <c r="H93" s="110">
        <f t="shared" si="16"/>
        <v>6.6619419393694486</v>
      </c>
      <c r="I93" s="46"/>
      <c r="J93" s="92">
        <f t="shared" si="14"/>
        <v>1.6113254561056278E-2</v>
      </c>
      <c r="K93" s="58">
        <f t="shared" ref="K93:P93" si="17">C93/C92-1</f>
        <v>-1.2843037137855728E-2</v>
      </c>
      <c r="L93" s="58">
        <f t="shared" si="17"/>
        <v>6.0976415676747386E-2</v>
      </c>
      <c r="M93" s="58">
        <f t="shared" si="17"/>
        <v>7.1776003889700846E-3</v>
      </c>
      <c r="N93" s="58">
        <f t="shared" si="17"/>
        <v>8.5117105832403173E-2</v>
      </c>
      <c r="O93" s="58">
        <f t="shared" si="17"/>
        <v>-2.7964948081688146E-2</v>
      </c>
      <c r="P93" s="131">
        <f t="shared" si="17"/>
        <v>2.4223853867203493E-2</v>
      </c>
      <c r="R93"/>
      <c r="V93" s="249"/>
      <c r="W93" s="252"/>
      <c r="X93" s="256"/>
      <c r="Y93" s="252"/>
      <c r="Z93" s="259"/>
      <c r="AA93" s="252"/>
      <c r="AB93" s="259"/>
    </row>
    <row r="94" spans="1:28" s="94" customFormat="1" x14ac:dyDescent="0.25">
      <c r="A94" s="27">
        <f>'T1'!A94</f>
        <v>2016</v>
      </c>
      <c r="B94" s="108">
        <f>'T3'!B94/'T1'!$E94*100</f>
        <v>2.9567685875403589</v>
      </c>
      <c r="C94" s="109">
        <f>'T3'!C94/'T1'!$E94*100</f>
        <v>0.84790662743429546</v>
      </c>
      <c r="D94" s="109">
        <f>'T3'!D94/'T1'!$E94*100</f>
        <v>1.399631495809978</v>
      </c>
      <c r="E94" s="109">
        <f>'T3'!E94/'T1'!$E94*100</f>
        <v>0.82788712078654814</v>
      </c>
      <c r="F94" s="109">
        <f>'T3'!F94/'T1'!$E94*100</f>
        <v>0.50177034990222102</v>
      </c>
      <c r="G94" s="109">
        <f>'T3'!G94/'T1'!$E94*100</f>
        <v>0.1193612037659946</v>
      </c>
      <c r="H94" s="110">
        <f t="shared" ref="H94" si="18">SUM(B94:G94)</f>
        <v>6.6533253852393974</v>
      </c>
      <c r="I94" s="46"/>
      <c r="J94" s="92">
        <f t="shared" ref="J94" si="19">B94/B93-1</f>
        <v>4.7064732052569225E-2</v>
      </c>
      <c r="K94" s="58">
        <f t="shared" ref="K94" si="20">C94/C93-1</f>
        <v>-7.6105242350894553E-3</v>
      </c>
      <c r="L94" s="58">
        <f t="shared" ref="L94" si="21">D94/D93-1</f>
        <v>-1.736560179253166E-2</v>
      </c>
      <c r="M94" s="58">
        <f t="shared" ref="M94" si="22">E94/E93-1</f>
        <v>-0.11462383473921733</v>
      </c>
      <c r="N94" s="58">
        <f t="shared" ref="N94" si="23">F94/F93-1</f>
        <v>8.6951264629220315E-3</v>
      </c>
      <c r="O94" s="58">
        <f t="shared" ref="O94" si="24">G94/G93-1</f>
        <v>-5.8583379454612783E-2</v>
      </c>
      <c r="P94" s="131">
        <f t="shared" ref="P94" si="25">H94/H93-1</f>
        <v>-1.2933997636831451E-3</v>
      </c>
      <c r="R94" s="126"/>
      <c r="V94" s="253" t="s">
        <v>173</v>
      </c>
      <c r="W94" s="296">
        <f>AVERAGE(H82:H94)</f>
        <v>6.5901545058986493</v>
      </c>
      <c r="X94" s="297"/>
      <c r="Y94" s="296">
        <f>H88</f>
        <v>6.4130650380679386</v>
      </c>
      <c r="Z94" s="298">
        <f>-A88</f>
        <v>-2010</v>
      </c>
      <c r="AA94" s="296">
        <f>H85</f>
        <v>6.9090247341284678</v>
      </c>
      <c r="AB94" s="298">
        <f>-A85</f>
        <v>-2007</v>
      </c>
    </row>
    <row r="95" spans="1:28" s="94" customFormat="1" ht="15.75" thickBot="1" x14ac:dyDescent="0.3">
      <c r="A95" s="134">
        <f>'T1'!A95</f>
        <v>2017</v>
      </c>
      <c r="B95" s="205">
        <f>'T3'!B95/'T1'!$E95*100</f>
        <v>2.9991252023973534</v>
      </c>
      <c r="C95" s="139">
        <f>'T3'!C95/'T1'!$E95*100</f>
        <v>0.81874462760534383</v>
      </c>
      <c r="D95" s="139">
        <f>'T3'!D95/'T1'!$E95*100</f>
        <v>1.3699940265892008</v>
      </c>
      <c r="E95" s="139">
        <f>'T3'!E95/'T1'!$E95*100</f>
        <v>0.80384784994726766</v>
      </c>
      <c r="F95" s="139">
        <f>'T3'!F95/'T1'!$E95*100</f>
        <v>0.42707504497011828</v>
      </c>
      <c r="G95" s="139">
        <f>'T3'!G95/'T1'!$E95*100</f>
        <v>0.12090168545198086</v>
      </c>
      <c r="H95" s="130">
        <f t="shared" ref="H95" si="26">SUM(B95:G95)</f>
        <v>6.5396884369612645</v>
      </c>
      <c r="I95" s="46"/>
      <c r="J95" s="232">
        <f t="shared" ref="J95" si="27">B95/B94-1</f>
        <v>1.4325306023434736E-2</v>
      </c>
      <c r="K95" s="230">
        <f t="shared" ref="K95" si="28">C95/C94-1</f>
        <v>-3.4392937719090244E-2</v>
      </c>
      <c r="L95" s="230">
        <f t="shared" ref="L95" si="29">D95/D94-1</f>
        <v>-2.1175194549066467E-2</v>
      </c>
      <c r="M95" s="230">
        <f t="shared" ref="M95" si="30">E95/E94-1</f>
        <v>-2.9036894324967366E-2</v>
      </c>
      <c r="N95" s="230">
        <f t="shared" ref="N95" si="31">F95/F94-1</f>
        <v>-0.14886352879690579</v>
      </c>
      <c r="O95" s="230">
        <f t="shared" ref="O95" si="32">G95/G94-1</f>
        <v>1.2906050185337747E-2</v>
      </c>
      <c r="P95" s="248">
        <f t="shared" ref="P95" si="33">H95/H94-1</f>
        <v>-1.7079722048502277E-2</v>
      </c>
      <c r="R95" s="126"/>
      <c r="V95" s="253" t="s">
        <v>173</v>
      </c>
      <c r="W95" s="296">
        <f>AVERAGE(H83:H95)</f>
        <v>6.5987363895940758</v>
      </c>
      <c r="X95" s="297"/>
      <c r="Y95" s="296">
        <f>H89</f>
        <v>6.5658923241152687</v>
      </c>
      <c r="Z95" s="298">
        <f>-A89</f>
        <v>-2011</v>
      </c>
      <c r="AA95" s="296">
        <f>H86</f>
        <v>6.8812299187074899</v>
      </c>
      <c r="AB95" s="298">
        <f>-A86</f>
        <v>-2008</v>
      </c>
    </row>
    <row r="96" spans="1:28" x14ac:dyDescent="0.25">
      <c r="A96" s="87" t="s">
        <v>277</v>
      </c>
      <c r="B96" s="111"/>
      <c r="C96" s="111"/>
      <c r="D96" s="111"/>
      <c r="E96" s="111"/>
      <c r="F96" s="111"/>
      <c r="G96" s="111"/>
      <c r="H96" s="129"/>
      <c r="I96" s="3"/>
      <c r="Z96" s="259"/>
      <c r="AB96" s="259"/>
    </row>
    <row r="97" spans="1:28" customFormat="1" x14ac:dyDescent="0.25">
      <c r="A97" s="2" t="str">
        <f>'T1'!A97</f>
        <v>NOTES:</v>
      </c>
      <c r="B97" s="2" t="str">
        <f>'T1'!B97</f>
        <v>1. Fiscal Year ran Jan 1 to Dec 31 through 1938; Jan 1 to Jun 30 in 1939; and Jul 1 to Jun 30, from 1939-40 onward.</v>
      </c>
      <c r="C97" s="85"/>
      <c r="D97" s="85"/>
      <c r="E97" s="85"/>
      <c r="F97" s="85"/>
      <c r="G97" s="85"/>
      <c r="H97" s="85"/>
      <c r="I97" s="85"/>
      <c r="J97" s="85"/>
      <c r="K97" s="86"/>
      <c r="L97" s="85"/>
      <c r="M97" s="85"/>
      <c r="N97" s="3"/>
      <c r="O97" s="3"/>
      <c r="P97" s="3"/>
      <c r="Q97" s="3"/>
      <c r="R97" s="3"/>
      <c r="V97" s="3"/>
      <c r="W97" s="3"/>
      <c r="X97" s="3"/>
      <c r="Y97" s="101"/>
      <c r="Z97" s="101"/>
      <c r="AA97" s="101"/>
      <c r="AB97" s="3"/>
    </row>
    <row r="98" spans="1:28" customFormat="1" x14ac:dyDescent="0.25">
      <c r="A98" s="85"/>
      <c r="B98" s="85" t="str">
        <f>'T3'!B98</f>
        <v>2. Prior to 1967, general and financial business (gross receipts) taxes. See Table A1 for details.</v>
      </c>
      <c r="C98" s="85"/>
      <c r="D98" s="85"/>
      <c r="E98" s="85"/>
      <c r="F98" s="85"/>
      <c r="G98" s="85"/>
      <c r="H98" s="85"/>
      <c r="I98" s="85"/>
      <c r="J98" s="85"/>
      <c r="K98" s="86"/>
      <c r="L98" s="85"/>
      <c r="M98" s="85"/>
      <c r="N98" s="3"/>
      <c r="O98" s="3"/>
      <c r="P98" s="3"/>
      <c r="Q98" s="3"/>
      <c r="R98" s="3"/>
      <c r="V98" s="3"/>
      <c r="W98" s="3"/>
      <c r="X98" s="3"/>
      <c r="Y98" s="101"/>
      <c r="Z98" s="101"/>
      <c r="AA98" s="101"/>
      <c r="AB98" s="3"/>
    </row>
    <row r="99" spans="1:28" ht="15" customHeight="1" x14ac:dyDescent="0.25">
      <c r="A99" s="2"/>
      <c r="B99" s="85" t="s">
        <v>265</v>
      </c>
      <c r="Z99" s="259"/>
      <c r="AB99" s="259"/>
    </row>
    <row r="100" spans="1:28" x14ac:dyDescent="0.25">
      <c r="Z100" s="259"/>
      <c r="AB100" s="259"/>
    </row>
    <row r="107" spans="1:28" hidden="1" x14ac:dyDescent="0.25">
      <c r="A107" s="106" t="str">
        <f>'T1'!A107</f>
        <v>2016f</v>
      </c>
      <c r="B107" s="111" t="e">
        <f>'T3'!B107/'T1'!$E107/10</f>
        <v>#REF!</v>
      </c>
      <c r="C107" s="112" t="e">
        <f>'T3'!C107/'T1'!$E107/10</f>
        <v>#REF!</v>
      </c>
      <c r="D107" s="112" t="e">
        <f>'T3'!D107/'T1'!$E107/10</f>
        <v>#REF!</v>
      </c>
      <c r="E107" s="112" t="e">
        <f>'T3'!E107/'T1'!$E107/10</f>
        <v>#REF!</v>
      </c>
      <c r="F107" s="112" t="e">
        <f>'T3'!F107/'T1'!$E107/10</f>
        <v>#REF!</v>
      </c>
      <c r="G107" s="112" t="e">
        <f>'T3'!G107/'T1'!$E107/10</f>
        <v>#REF!</v>
      </c>
      <c r="H107" s="113" t="e">
        <f>SUM(B107:G107)</f>
        <v>#REF!</v>
      </c>
      <c r="I107" s="62"/>
    </row>
    <row r="108" spans="1:28" hidden="1" x14ac:dyDescent="0.25">
      <c r="A108" s="106" t="str">
        <f>'T1'!A108</f>
        <v>2017f</v>
      </c>
      <c r="B108" s="111" t="e">
        <f>'T3'!B108/'T1'!$E108/10</f>
        <v>#REF!</v>
      </c>
      <c r="C108" s="112" t="e">
        <f>'T3'!C108/'T1'!$E108/10</f>
        <v>#REF!</v>
      </c>
      <c r="D108" s="112" t="e">
        <f>'T3'!D108/'T1'!$E108/10</f>
        <v>#REF!</v>
      </c>
      <c r="E108" s="112" t="e">
        <f>'T3'!E108/'T1'!$E108/10</f>
        <v>#REF!</v>
      </c>
      <c r="F108" s="112" t="e">
        <f>'T3'!F108/'T1'!$E108/10</f>
        <v>#REF!</v>
      </c>
      <c r="G108" s="112" t="e">
        <f>'T3'!G108/'T1'!$E108/10</f>
        <v>#REF!</v>
      </c>
      <c r="H108" s="113" t="e">
        <f>SUM(B108:G108)</f>
        <v>#REF!</v>
      </c>
      <c r="I108" s="62"/>
    </row>
    <row r="109" spans="1:28" s="91" customFormat="1" hidden="1" x14ac:dyDescent="0.25">
      <c r="A109" s="106" t="str">
        <f>'T1'!A109</f>
        <v>2018f</v>
      </c>
      <c r="B109" s="111" t="e">
        <f>'T3'!B109/'T1'!$E109/10</f>
        <v>#REF!</v>
      </c>
      <c r="C109" s="112" t="e">
        <f>'T3'!C109/'T1'!$E109/10</f>
        <v>#REF!</v>
      </c>
      <c r="D109" s="112" t="e">
        <f>'T3'!D109/'T1'!$E109/10</f>
        <v>#REF!</v>
      </c>
      <c r="E109" s="112" t="e">
        <f>'T3'!E109/'T1'!$E109/10</f>
        <v>#REF!</v>
      </c>
      <c r="F109" s="112" t="e">
        <f>'T3'!F109/'T1'!$E109/10</f>
        <v>#REF!</v>
      </c>
      <c r="G109" s="112" t="e">
        <f>'T3'!G109/'T1'!$E109/10</f>
        <v>#REF!</v>
      </c>
      <c r="H109" s="113" t="e">
        <f>SUM(B109:G109)</f>
        <v>#REF!</v>
      </c>
      <c r="I109" s="62"/>
      <c r="R109"/>
      <c r="V109" s="253"/>
      <c r="W109" s="254"/>
      <c r="X109" s="253"/>
      <c r="Y109" s="254"/>
      <c r="Z109" s="260"/>
      <c r="AA109" s="254"/>
      <c r="AB109" s="260"/>
    </row>
    <row r="110" spans="1:28" s="91" customFormat="1" ht="15.75" hidden="1" thickBot="1" x14ac:dyDescent="0.3">
      <c r="A110" s="107" t="str">
        <f>'T1'!A110</f>
        <v>2019f</v>
      </c>
      <c r="B110" s="114" t="e">
        <f>'T3'!B110/'T1'!$E110/10</f>
        <v>#REF!</v>
      </c>
      <c r="C110" s="115" t="e">
        <f>'T3'!C110/'T1'!$E110/10</f>
        <v>#REF!</v>
      </c>
      <c r="D110" s="115" t="e">
        <f>'T3'!D110/'T1'!$E110/10</f>
        <v>#REF!</v>
      </c>
      <c r="E110" s="115" t="e">
        <f>'T3'!E110/'T1'!$E110/10</f>
        <v>#REF!</v>
      </c>
      <c r="F110" s="115" t="e">
        <f>'T3'!F110/'T1'!$E110/10</f>
        <v>#REF!</v>
      </c>
      <c r="G110" s="115" t="e">
        <f>'T3'!G110/'T1'!$E110/10</f>
        <v>#REF!</v>
      </c>
      <c r="H110" s="116" t="e">
        <f>SUM(B110:G110)</f>
        <v>#REF!</v>
      </c>
      <c r="I110" s="62"/>
      <c r="R110"/>
      <c r="V110" s="253"/>
      <c r="W110" s="254"/>
      <c r="X110" s="253"/>
      <c r="Y110" s="254"/>
      <c r="Z110" s="260"/>
      <c r="AA110" s="254"/>
      <c r="AB110" s="260"/>
    </row>
  </sheetData>
  <conditionalFormatting sqref="J29:P93">
    <cfRule type="cellIs" dxfId="31" priority="70" operator="lessThan">
      <formula>0</formula>
    </cfRule>
    <cfRule type="cellIs" dxfId="30" priority="71" operator="lessThan">
      <formula>0</formula>
    </cfRule>
  </conditionalFormatting>
  <conditionalFormatting sqref="J7:P7">
    <cfRule type="cellIs" dxfId="29" priority="68" operator="lessThan">
      <formula>0</formula>
    </cfRule>
    <cfRule type="cellIs" dxfId="28" priority="69" operator="lessThan">
      <formula>0</formula>
    </cfRule>
  </conditionalFormatting>
  <conditionalFormatting sqref="J8:P28">
    <cfRule type="cellIs" dxfId="27" priority="66" operator="lessThan">
      <formula>0</formula>
    </cfRule>
    <cfRule type="cellIs" dxfId="26" priority="67" operator="lessThan">
      <formula>0</formula>
    </cfRule>
  </conditionalFormatting>
  <conditionalFormatting sqref="J94:P94">
    <cfRule type="cellIs" dxfId="25" priority="64" operator="lessThan">
      <formula>0</formula>
    </cfRule>
    <cfRule type="cellIs" dxfId="24" priority="65" operator="lessThan">
      <formula>0</formula>
    </cfRule>
  </conditionalFormatting>
  <conditionalFormatting sqref="J95:P95">
    <cfRule type="cellIs" dxfId="23" priority="1" operator="lessThan">
      <formula>0</formula>
    </cfRule>
    <cfRule type="cellIs" dxfId="22" priority="2" operator="lessThan">
      <formula>0</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2</vt:i4>
      </vt:variant>
    </vt:vector>
  </HeadingPairs>
  <TitlesOfParts>
    <vt:vector size="20" baseType="lpstr">
      <vt:lpstr>Contents</vt:lpstr>
      <vt:lpstr>T1</vt:lpstr>
      <vt:lpstr>T2</vt:lpstr>
      <vt:lpstr>F1</vt:lpstr>
      <vt:lpstr>T3</vt:lpstr>
      <vt:lpstr>F2</vt:lpstr>
      <vt:lpstr>T4</vt:lpstr>
      <vt:lpstr>F3</vt:lpstr>
      <vt:lpstr>T5</vt:lpstr>
      <vt:lpstr>F4</vt:lpstr>
      <vt:lpstr>T6</vt:lpstr>
      <vt:lpstr>F5</vt:lpstr>
      <vt:lpstr>F6</vt:lpstr>
      <vt:lpstr>A1</vt:lpstr>
      <vt:lpstr>A2</vt:lpstr>
      <vt:lpstr>A3</vt:lpstr>
      <vt:lpstr>A4</vt:lpstr>
      <vt:lpstr>A5</vt:lpstr>
      <vt:lpstr>'F2'!Print_Area</vt:lpstr>
      <vt:lpstr>'F4'!Print_Area</vt:lpstr>
    </vt:vector>
  </TitlesOfParts>
  <Company>Independent Budget Office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IBO</dc:creator>
  <cp:lastModifiedBy>publication</cp:lastModifiedBy>
  <cp:lastPrinted>2017-06-28T21:01:09Z</cp:lastPrinted>
  <dcterms:created xsi:type="dcterms:W3CDTF">2014-02-04T21:06:30Z</dcterms:created>
  <dcterms:modified xsi:type="dcterms:W3CDTF">2018-09-20T16:11:50Z</dcterms:modified>
</cp:coreProperties>
</file>