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25" windowHeight="6450" activeTab="1"/>
  </bookViews>
  <sheets>
    <sheet name="Taxes" sheetId="1" r:id="rId1"/>
    <sheet name="in $000's" sheetId="2" r:id="rId2"/>
  </sheets>
  <definedNames>
    <definedName name="_xlnm.Print_Titles" localSheetId="0">'Taxes'!$A:$A</definedName>
  </definedNames>
  <calcPr fullCalcOnLoad="1"/>
</workbook>
</file>

<file path=xl/sharedStrings.xml><?xml version="1.0" encoding="utf-8"?>
<sst xmlns="http://schemas.openxmlformats.org/spreadsheetml/2006/main" count="30" uniqueCount="15">
  <si>
    <t>Tax Revenue</t>
  </si>
  <si>
    <t>Property</t>
  </si>
  <si>
    <t>General Sales</t>
  </si>
  <si>
    <t>General Corporation</t>
  </si>
  <si>
    <t>Financial Corporation</t>
  </si>
  <si>
    <t>Unincorporated Business Income</t>
  </si>
  <si>
    <t>Mortgage Recording</t>
  </si>
  <si>
    <t>Commercial Rent</t>
  </si>
  <si>
    <t>Conveyance of Real Property</t>
  </si>
  <si>
    <t>Other Taxes</t>
  </si>
  <si>
    <t xml:space="preserve">    Total Taxes</t>
  </si>
  <si>
    <t>Source: Comprehensive Annual Financial Reports of the Comptroller</t>
  </si>
  <si>
    <t xml:space="preserve">   Less: Transfers to Debt Service Funds and Adjustments</t>
  </si>
  <si>
    <t>Personal Income, Total</t>
  </si>
  <si>
    <t>Personal Income, General Fund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</si>
</sst>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6" fillId="0" borderId="0" xfId="42" applyNumberFormat="1" applyFont="1" applyAlignment="1">
      <alignment/>
    </xf>
    <xf numFmtId="164" fontId="6" fillId="0" borderId="10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11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5" fillId="0" borderId="12" xfId="42" applyNumberFormat="1" applyFont="1" applyBorder="1" applyAlignment="1">
      <alignment/>
    </xf>
    <xf numFmtId="164" fontId="5" fillId="0" borderId="12" xfId="42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4.421875" style="0" customWidth="1"/>
    <col min="2" max="40" width="14.7109375" style="0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1"/>
    </row>
    <row r="2" spans="1:19" s="4" customFormat="1" ht="12">
      <c r="A2" s="14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4" customFormat="1" ht="12"/>
    <row r="4" spans="2:43" s="4" customFormat="1" ht="12">
      <c r="B4" s="5">
        <v>2021</v>
      </c>
      <c r="C4" s="5">
        <v>2020</v>
      </c>
      <c r="D4" s="5">
        <v>2019</v>
      </c>
      <c r="E4" s="5">
        <v>2018</v>
      </c>
      <c r="F4" s="5">
        <v>2017</v>
      </c>
      <c r="G4" s="5">
        <v>2016</v>
      </c>
      <c r="H4" s="5">
        <v>2015</v>
      </c>
      <c r="I4" s="5">
        <v>2014</v>
      </c>
      <c r="J4" s="5">
        <v>2013</v>
      </c>
      <c r="K4" s="5">
        <v>2012</v>
      </c>
      <c r="L4" s="5">
        <v>2011</v>
      </c>
      <c r="M4" s="5">
        <v>2010</v>
      </c>
      <c r="N4" s="5">
        <v>2009</v>
      </c>
      <c r="O4" s="5">
        <v>2008</v>
      </c>
      <c r="P4" s="5">
        <v>2007</v>
      </c>
      <c r="Q4" s="5">
        <v>2006</v>
      </c>
      <c r="R4" s="5">
        <v>2005</v>
      </c>
      <c r="S4" s="5">
        <v>2004</v>
      </c>
      <c r="T4" s="5">
        <v>2003</v>
      </c>
      <c r="U4" s="5">
        <v>2002</v>
      </c>
      <c r="V4" s="5">
        <v>2001</v>
      </c>
      <c r="W4" s="5">
        <v>2000</v>
      </c>
      <c r="X4" s="5">
        <v>1999</v>
      </c>
      <c r="Y4" s="5">
        <v>1998</v>
      </c>
      <c r="Z4" s="5">
        <v>1997</v>
      </c>
      <c r="AA4" s="5">
        <v>1996</v>
      </c>
      <c r="AB4" s="5">
        <v>1995</v>
      </c>
      <c r="AC4" s="5">
        <v>1994</v>
      </c>
      <c r="AD4" s="5">
        <v>1993</v>
      </c>
      <c r="AE4" s="5">
        <v>1992</v>
      </c>
      <c r="AF4" s="5">
        <v>1991</v>
      </c>
      <c r="AG4" s="5">
        <v>1990</v>
      </c>
      <c r="AH4" s="6">
        <v>1989</v>
      </c>
      <c r="AI4" s="6">
        <v>1988</v>
      </c>
      <c r="AJ4" s="6">
        <v>1987</v>
      </c>
      <c r="AK4" s="6">
        <v>1986</v>
      </c>
      <c r="AL4" s="6">
        <v>1985</v>
      </c>
      <c r="AM4" s="6">
        <v>1984</v>
      </c>
      <c r="AN4" s="6">
        <v>1983</v>
      </c>
      <c r="AO4" s="6">
        <v>1982</v>
      </c>
      <c r="AP4" s="6">
        <v>1981</v>
      </c>
      <c r="AQ4" s="6">
        <v>1980</v>
      </c>
    </row>
    <row r="5" spans="23:33" s="4" customFormat="1" ht="12"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67" s="4" customFormat="1" ht="12">
      <c r="A6" s="4" t="s">
        <v>1</v>
      </c>
      <c r="B6" s="8">
        <v>31464469520</v>
      </c>
      <c r="C6" s="8">
        <v>29815934908</v>
      </c>
      <c r="D6" s="8">
        <v>27884735333</v>
      </c>
      <c r="E6" s="8">
        <v>26407629785</v>
      </c>
      <c r="F6" s="8">
        <v>24679411855</v>
      </c>
      <c r="G6" s="8">
        <v>23180583271</v>
      </c>
      <c r="H6" s="8">
        <v>21517932115</v>
      </c>
      <c r="I6" s="8">
        <v>20202022324</v>
      </c>
      <c r="J6" s="8">
        <v>18969610477</v>
      </c>
      <c r="K6" s="8">
        <v>18157722065</v>
      </c>
      <c r="L6" s="8">
        <v>17086483859</v>
      </c>
      <c r="M6" s="8">
        <v>16369446933</v>
      </c>
      <c r="N6" s="8">
        <v>14487231342</v>
      </c>
      <c r="O6" s="8">
        <v>13203929932</v>
      </c>
      <c r="P6" s="8">
        <v>13122811801</v>
      </c>
      <c r="Q6" s="8">
        <v>12636355144</v>
      </c>
      <c r="R6" s="8">
        <v>11615938541</v>
      </c>
      <c r="S6" s="8">
        <v>11582327784</v>
      </c>
      <c r="T6" s="8">
        <v>10062929841</v>
      </c>
      <c r="U6" s="8">
        <v>8760872526</v>
      </c>
      <c r="V6" s="8">
        <v>8245584830</v>
      </c>
      <c r="W6" s="8">
        <v>7849962352</v>
      </c>
      <c r="X6" s="8">
        <v>7630673246</v>
      </c>
      <c r="Y6" s="8">
        <v>7239192544</v>
      </c>
      <c r="Z6" s="8">
        <v>7290685393</v>
      </c>
      <c r="AA6" s="8">
        <v>7100360301</v>
      </c>
      <c r="AB6" s="8">
        <v>7473579658</v>
      </c>
      <c r="AC6" s="8">
        <v>7773321765</v>
      </c>
      <c r="AD6" s="8">
        <v>7886255800</v>
      </c>
      <c r="AE6" s="8">
        <v>7817785170</v>
      </c>
      <c r="AF6" s="8">
        <v>7250978708</v>
      </c>
      <c r="AG6" s="8">
        <v>6542588550</v>
      </c>
      <c r="AH6" s="8">
        <v>5942929260</v>
      </c>
      <c r="AI6" s="8">
        <v>5382369234</v>
      </c>
      <c r="AJ6" s="8">
        <v>4975553942</v>
      </c>
      <c r="AK6" s="8">
        <v>4599771274</v>
      </c>
      <c r="AL6" s="8">
        <v>4226553559</v>
      </c>
      <c r="AM6" s="8">
        <v>3957174165</v>
      </c>
      <c r="AN6" s="8">
        <v>3787433131</v>
      </c>
      <c r="AO6" s="8">
        <v>3602818189</v>
      </c>
      <c r="AP6" s="8">
        <v>3298090087</v>
      </c>
      <c r="AQ6" s="8">
        <v>3196210196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2:167" s="4" customFormat="1" ht="1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1:167" s="3" customFormat="1" ht="12">
      <c r="A8" s="3" t="s">
        <v>13</v>
      </c>
      <c r="B8" s="17">
        <v>15140379607</v>
      </c>
      <c r="C8" s="17">
        <f>13591179024+184945935</f>
        <v>13776124959</v>
      </c>
      <c r="D8" s="17">
        <f>13376943941+178398747</f>
        <v>13555342688</v>
      </c>
      <c r="E8" s="17">
        <v>13411314750</v>
      </c>
      <c r="F8" s="17">
        <v>11257809363</v>
      </c>
      <c r="G8" s="17">
        <v>11392472933</v>
      </c>
      <c r="H8" s="17">
        <v>11294668667</v>
      </c>
      <c r="I8" s="17">
        <v>10173613557</v>
      </c>
      <c r="J8" s="17">
        <v>9814898044</v>
      </c>
      <c r="K8" s="17">
        <v>8557002486</v>
      </c>
      <c r="L8" s="17">
        <v>8165972421</v>
      </c>
      <c r="M8" s="17">
        <v>7592656736</v>
      </c>
      <c r="N8" s="17">
        <v>7657176339</v>
      </c>
      <c r="O8" s="17">
        <f>9764209385+163756000</f>
        <v>9927965385</v>
      </c>
      <c r="P8" s="17">
        <f>7963170385+684607000</f>
        <v>8647777385</v>
      </c>
      <c r="Q8" s="17">
        <f>7675813058+350000000</f>
        <v>8025813058</v>
      </c>
      <c r="R8" s="17">
        <f>6656333891+543726000</f>
        <v>7200059891</v>
      </c>
      <c r="S8" s="17">
        <f>6012580214+55895000</f>
        <v>6068475214</v>
      </c>
      <c r="T8" s="17">
        <f>4492946705+536802000</f>
        <v>5029748705</v>
      </c>
      <c r="U8" s="17">
        <f>4555058628+450547000</f>
        <v>5005605628</v>
      </c>
      <c r="V8" s="17">
        <f>5757073542+407442000</f>
        <v>6164515542</v>
      </c>
      <c r="W8" s="17">
        <f>5364597247+247113000</f>
        <v>5611710247</v>
      </c>
      <c r="X8" s="17">
        <f>5389598015+138229000</f>
        <v>5527827015</v>
      </c>
      <c r="Y8" s="17">
        <f>5136826858+16109000</f>
        <v>5152935858</v>
      </c>
      <c r="Z8" s="17">
        <v>4377183533</v>
      </c>
      <c r="AA8" s="17">
        <v>3919554941</v>
      </c>
      <c r="AB8" s="17">
        <v>3601526628</v>
      </c>
      <c r="AC8" s="17">
        <v>3555641395</v>
      </c>
      <c r="AD8" s="17">
        <v>3474090799</v>
      </c>
      <c r="AE8" s="17">
        <v>3233005792</v>
      </c>
      <c r="AF8" s="17">
        <v>2798160103</v>
      </c>
      <c r="AG8" s="17">
        <v>2537563634</v>
      </c>
      <c r="AH8" s="17">
        <v>2445157741</v>
      </c>
      <c r="AI8" s="17">
        <v>2088472557</v>
      </c>
      <c r="AJ8" s="17">
        <v>2163167712</v>
      </c>
      <c r="AK8" s="17">
        <v>1815595083</v>
      </c>
      <c r="AL8" s="17">
        <v>1739857715</v>
      </c>
      <c r="AM8" s="17">
        <v>1546639083</v>
      </c>
      <c r="AN8" s="17">
        <v>1331014364</v>
      </c>
      <c r="AO8" s="17">
        <v>1159410467</v>
      </c>
      <c r="AP8" s="17">
        <v>1018517570</v>
      </c>
      <c r="AQ8" s="17">
        <v>879294718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s="3" customFormat="1" ht="12">
      <c r="A9" s="3" t="s">
        <v>12</v>
      </c>
      <c r="B9" s="18"/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-138273000</v>
      </c>
      <c r="O9" s="18">
        <v>-163756000</v>
      </c>
      <c r="P9" s="18">
        <v>-684607000</v>
      </c>
      <c r="Q9" s="18">
        <v>-350000000</v>
      </c>
      <c r="R9" s="18">
        <v>-543726000</v>
      </c>
      <c r="S9" s="18">
        <v>-55895000</v>
      </c>
      <c r="T9" s="18">
        <v>-536802000</v>
      </c>
      <c r="U9" s="18">
        <v>-450547000</v>
      </c>
      <c r="V9" s="18">
        <v>-407442000</v>
      </c>
      <c r="W9" s="18">
        <v>-247113000</v>
      </c>
      <c r="X9" s="18">
        <v>-138229000</v>
      </c>
      <c r="Y9" s="18">
        <v>-16109000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4" customFormat="1" ht="12">
      <c r="A10" s="4" t="s">
        <v>14</v>
      </c>
      <c r="B10" s="8">
        <f>SUM(B8:B9)</f>
        <v>15140379607</v>
      </c>
      <c r="C10" s="8">
        <f>SUM(C8:C9)</f>
        <v>13776124959</v>
      </c>
      <c r="D10" s="8">
        <f>SUM(D8:D9)</f>
        <v>13555342688</v>
      </c>
      <c r="E10" s="8">
        <f>(E8+E9)</f>
        <v>13411314750</v>
      </c>
      <c r="F10" s="8">
        <f>(F8+F9)</f>
        <v>11257809363</v>
      </c>
      <c r="G10" s="8">
        <f>(G8+G9)</f>
        <v>11392472933</v>
      </c>
      <c r="H10" s="8">
        <f>(H8+H9)</f>
        <v>11294668667</v>
      </c>
      <c r="I10" s="8">
        <f aca="true" t="shared" si="0" ref="I10:AQ10">(I8+I9)</f>
        <v>10173613557</v>
      </c>
      <c r="J10" s="8">
        <f t="shared" si="0"/>
        <v>9814898044</v>
      </c>
      <c r="K10" s="8">
        <f t="shared" si="0"/>
        <v>8557002486</v>
      </c>
      <c r="L10" s="8">
        <f t="shared" si="0"/>
        <v>8165972421</v>
      </c>
      <c r="M10" s="8">
        <f t="shared" si="0"/>
        <v>7592656736</v>
      </c>
      <c r="N10" s="8">
        <f t="shared" si="0"/>
        <v>7518903339</v>
      </c>
      <c r="O10" s="8">
        <f t="shared" si="0"/>
        <v>9764209385</v>
      </c>
      <c r="P10" s="8">
        <f t="shared" si="0"/>
        <v>7963170385</v>
      </c>
      <c r="Q10" s="8">
        <f t="shared" si="0"/>
        <v>7675813058</v>
      </c>
      <c r="R10" s="8">
        <f t="shared" si="0"/>
        <v>6656333891</v>
      </c>
      <c r="S10" s="8">
        <f t="shared" si="0"/>
        <v>6012580214</v>
      </c>
      <c r="T10" s="8">
        <f t="shared" si="0"/>
        <v>4492946705</v>
      </c>
      <c r="U10" s="8">
        <f t="shared" si="0"/>
        <v>4555058628</v>
      </c>
      <c r="V10" s="8">
        <f t="shared" si="0"/>
        <v>5757073542</v>
      </c>
      <c r="W10" s="8">
        <f t="shared" si="0"/>
        <v>5364597247</v>
      </c>
      <c r="X10" s="8">
        <f t="shared" si="0"/>
        <v>5389598015</v>
      </c>
      <c r="Y10" s="8">
        <f t="shared" si="0"/>
        <v>5136826858</v>
      </c>
      <c r="Z10" s="8">
        <f t="shared" si="0"/>
        <v>4377183533</v>
      </c>
      <c r="AA10" s="8">
        <f t="shared" si="0"/>
        <v>3919554941</v>
      </c>
      <c r="AB10" s="8">
        <f t="shared" si="0"/>
        <v>3601526628</v>
      </c>
      <c r="AC10" s="8">
        <f t="shared" si="0"/>
        <v>3555641395</v>
      </c>
      <c r="AD10" s="8">
        <f t="shared" si="0"/>
        <v>3474090799</v>
      </c>
      <c r="AE10" s="8">
        <f t="shared" si="0"/>
        <v>3233005792</v>
      </c>
      <c r="AF10" s="8">
        <f t="shared" si="0"/>
        <v>2798160103</v>
      </c>
      <c r="AG10" s="8">
        <f t="shared" si="0"/>
        <v>2537563634</v>
      </c>
      <c r="AH10" s="8">
        <f t="shared" si="0"/>
        <v>2445157741</v>
      </c>
      <c r="AI10" s="8">
        <f t="shared" si="0"/>
        <v>2088472557</v>
      </c>
      <c r="AJ10" s="8">
        <f t="shared" si="0"/>
        <v>2163167712</v>
      </c>
      <c r="AK10" s="8">
        <f t="shared" si="0"/>
        <v>1815595083</v>
      </c>
      <c r="AL10" s="8">
        <f t="shared" si="0"/>
        <v>1739857715</v>
      </c>
      <c r="AM10" s="8">
        <f t="shared" si="0"/>
        <v>1546639083</v>
      </c>
      <c r="AN10" s="8">
        <f t="shared" si="0"/>
        <v>1331014364</v>
      </c>
      <c r="AO10" s="8">
        <f t="shared" si="0"/>
        <v>1159410467</v>
      </c>
      <c r="AP10" s="8">
        <f t="shared" si="0"/>
        <v>1018517570</v>
      </c>
      <c r="AQ10" s="8">
        <f t="shared" si="0"/>
        <v>879294718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s="4" customFormat="1" ht="1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s="4" customFormat="1" ht="12">
      <c r="A12" s="4" t="s">
        <v>2</v>
      </c>
      <c r="B12" s="8">
        <v>6587153727</v>
      </c>
      <c r="C12" s="8">
        <v>7385023929</v>
      </c>
      <c r="D12" s="8">
        <v>7839527447</v>
      </c>
      <c r="E12" s="8">
        <v>7460489693</v>
      </c>
      <c r="F12" s="8">
        <v>7034093674</v>
      </c>
      <c r="G12" s="8">
        <v>7166843265</v>
      </c>
      <c r="H12" s="8">
        <v>6755971058</v>
      </c>
      <c r="I12" s="8">
        <v>6508813954</v>
      </c>
      <c r="J12" s="8">
        <v>6149880182</v>
      </c>
      <c r="K12" s="8">
        <v>5826046428</v>
      </c>
      <c r="L12" s="8">
        <v>5610243143</v>
      </c>
      <c r="M12" s="8">
        <v>5076371075</v>
      </c>
      <c r="N12" s="8">
        <v>4614926014</v>
      </c>
      <c r="O12" s="8">
        <v>4890737750</v>
      </c>
      <c r="P12" s="8">
        <v>4644538885</v>
      </c>
      <c r="Q12" s="8">
        <v>4439362371</v>
      </c>
      <c r="R12" s="8">
        <v>4375119119</v>
      </c>
      <c r="S12" s="8">
        <v>4042486189</v>
      </c>
      <c r="T12" s="8">
        <v>3550673303</v>
      </c>
      <c r="U12" s="8">
        <v>3373354384</v>
      </c>
      <c r="V12" s="8">
        <v>3678734495</v>
      </c>
      <c r="W12" s="8">
        <v>3525609617</v>
      </c>
      <c r="X12" s="8">
        <v>3204138379</v>
      </c>
      <c r="Y12" s="8">
        <v>3069378220</v>
      </c>
      <c r="Z12" s="8">
        <v>2937083067</v>
      </c>
      <c r="AA12" s="8">
        <v>2742206403</v>
      </c>
      <c r="AB12" s="8">
        <v>2620932433</v>
      </c>
      <c r="AC12" s="8">
        <v>2503646147</v>
      </c>
      <c r="AD12" s="8">
        <v>2402242735</v>
      </c>
      <c r="AE12" s="8">
        <v>2277821789</v>
      </c>
      <c r="AF12" s="8">
        <v>2353759183</v>
      </c>
      <c r="AG12" s="8">
        <v>2431218941</v>
      </c>
      <c r="AH12" s="8">
        <v>2329942431</v>
      </c>
      <c r="AI12" s="8">
        <v>2222942087</v>
      </c>
      <c r="AJ12" s="8">
        <v>2044385886</v>
      </c>
      <c r="AK12" s="8">
        <v>1908646223</v>
      </c>
      <c r="AL12" s="8">
        <v>1827790570</v>
      </c>
      <c r="AM12" s="8">
        <v>1686320154</v>
      </c>
      <c r="AN12" s="8">
        <v>1514818755</v>
      </c>
      <c r="AO12" s="8">
        <v>1414855439</v>
      </c>
      <c r="AP12" s="8">
        <v>1311348075</v>
      </c>
      <c r="AQ12" s="8">
        <v>1142245558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s="4" customFormat="1" ht="12">
      <c r="A13" s="4" t="s">
        <v>3</v>
      </c>
      <c r="B13" s="8">
        <v>5447250789</v>
      </c>
      <c r="C13" s="8">
        <v>5170058310</v>
      </c>
      <c r="D13" s="8">
        <v>4728618916</v>
      </c>
      <c r="E13" s="8">
        <v>4101887263</v>
      </c>
      <c r="F13" s="8">
        <v>4045397707</v>
      </c>
      <c r="G13" s="8">
        <v>3631440865</v>
      </c>
      <c r="H13" s="8">
        <v>3335916960</v>
      </c>
      <c r="I13" s="8">
        <v>3367327429</v>
      </c>
      <c r="J13" s="8">
        <v>3348349186</v>
      </c>
      <c r="K13" s="8">
        <v>2845794035</v>
      </c>
      <c r="L13" s="8">
        <v>2898759839</v>
      </c>
      <c r="M13" s="8">
        <v>2441559500</v>
      </c>
      <c r="N13" s="8">
        <v>2806049641</v>
      </c>
      <c r="O13" s="8">
        <v>3710120750</v>
      </c>
      <c r="P13" s="8">
        <v>3874665480</v>
      </c>
      <c r="Q13" s="8">
        <v>2738480637</v>
      </c>
      <c r="R13" s="8">
        <v>2403987967</v>
      </c>
      <c r="S13" s="8">
        <v>1840392438</v>
      </c>
      <c r="T13" s="8">
        <v>1533806668</v>
      </c>
      <c r="U13" s="8">
        <v>1621437799</v>
      </c>
      <c r="V13" s="8">
        <v>1977712725</v>
      </c>
      <c r="W13" s="8">
        <v>2008777678</v>
      </c>
      <c r="X13" s="8">
        <v>1752268693</v>
      </c>
      <c r="Y13" s="8">
        <v>1827403429</v>
      </c>
      <c r="Z13" s="8">
        <v>1858608755</v>
      </c>
      <c r="AA13" s="8">
        <v>1518633812</v>
      </c>
      <c r="AB13" s="8">
        <v>1363778327</v>
      </c>
      <c r="AC13" s="8">
        <v>1386319494</v>
      </c>
      <c r="AD13" s="8">
        <v>1220676793</v>
      </c>
      <c r="AE13" s="8">
        <v>1173782306</v>
      </c>
      <c r="AF13" s="8">
        <v>1125372671</v>
      </c>
      <c r="AG13" s="8">
        <v>1122943444</v>
      </c>
      <c r="AH13" s="8">
        <v>1262672228</v>
      </c>
      <c r="AI13" s="8">
        <v>1256200401</v>
      </c>
      <c r="AJ13" s="8">
        <v>1168961840</v>
      </c>
      <c r="AK13" s="8">
        <v>984988230</v>
      </c>
      <c r="AL13" s="8">
        <v>957341748</v>
      </c>
      <c r="AM13" s="8">
        <v>851489807</v>
      </c>
      <c r="AN13" s="8">
        <v>767192865</v>
      </c>
      <c r="AO13" s="8">
        <v>698357206</v>
      </c>
      <c r="AP13" s="8">
        <v>637347744</v>
      </c>
      <c r="AQ13" s="8">
        <v>532872360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s="4" customFormat="1" ht="12">
      <c r="A14" s="4" t="s">
        <v>4</v>
      </c>
      <c r="B14" s="8">
        <v>413269422</v>
      </c>
      <c r="C14" s="8">
        <v>82902210</v>
      </c>
      <c r="D14" s="8">
        <v>-1282663</v>
      </c>
      <c r="E14" s="8">
        <v>394858132</v>
      </c>
      <c r="F14" s="8">
        <v>435658184</v>
      </c>
      <c r="G14" s="8">
        <v>689535134</v>
      </c>
      <c r="H14" s="8">
        <v>1658179166</v>
      </c>
      <c r="I14" s="8">
        <v>1352349337</v>
      </c>
      <c r="J14" s="8">
        <v>1467472261</v>
      </c>
      <c r="K14" s="8">
        <v>1421401218</v>
      </c>
      <c r="L14" s="8">
        <v>1519449638</v>
      </c>
      <c r="M14" s="8">
        <v>1145164756</v>
      </c>
      <c r="N14" s="8">
        <v>1398491249</v>
      </c>
      <c r="O14" s="8">
        <v>690830347</v>
      </c>
      <c r="P14" s="8">
        <v>1387976925</v>
      </c>
      <c r="Q14" s="8">
        <v>925028663</v>
      </c>
      <c r="R14" s="8">
        <v>651479769</v>
      </c>
      <c r="S14" s="8">
        <v>502305799</v>
      </c>
      <c r="T14" s="8">
        <v>324173217</v>
      </c>
      <c r="U14" s="8">
        <v>366919875</v>
      </c>
      <c r="V14" s="8">
        <v>469126133</v>
      </c>
      <c r="W14" s="8">
        <v>434121290</v>
      </c>
      <c r="X14" s="8">
        <v>499411895</v>
      </c>
      <c r="Y14" s="8">
        <v>577701577</v>
      </c>
      <c r="Z14" s="8">
        <v>459606381</v>
      </c>
      <c r="AA14" s="8">
        <v>503721847</v>
      </c>
      <c r="AB14" s="8">
        <v>394829608</v>
      </c>
      <c r="AC14" s="8">
        <v>683195939</v>
      </c>
      <c r="AD14" s="8">
        <v>435332297</v>
      </c>
      <c r="AE14" s="8">
        <v>401438730</v>
      </c>
      <c r="AF14" s="8">
        <v>256290154</v>
      </c>
      <c r="AG14" s="8">
        <v>195718517</v>
      </c>
      <c r="AH14" s="8">
        <v>285399320</v>
      </c>
      <c r="AI14" s="8">
        <v>332983939</v>
      </c>
      <c r="AJ14" s="8">
        <v>307378758</v>
      </c>
      <c r="AK14" s="8">
        <v>206913252</v>
      </c>
      <c r="AL14" s="8">
        <v>252350916</v>
      </c>
      <c r="AM14" s="8">
        <v>172088941</v>
      </c>
      <c r="AN14" s="8">
        <v>106574386</v>
      </c>
      <c r="AO14" s="8">
        <v>204914820</v>
      </c>
      <c r="AP14" s="8">
        <v>244450768</v>
      </c>
      <c r="AQ14" s="8">
        <v>190221506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4" customFormat="1" ht="12">
      <c r="A15" s="4" t="s">
        <v>5</v>
      </c>
      <c r="B15" s="8">
        <v>2183399354</v>
      </c>
      <c r="C15" s="8">
        <v>2053212342</v>
      </c>
      <c r="D15" s="8">
        <v>2123979693</v>
      </c>
      <c r="E15" s="8">
        <v>2269383550</v>
      </c>
      <c r="F15" s="8">
        <v>2079048044</v>
      </c>
      <c r="G15" s="8">
        <v>2111643297</v>
      </c>
      <c r="H15" s="8">
        <v>2064595528</v>
      </c>
      <c r="I15" s="8">
        <v>1954137624</v>
      </c>
      <c r="J15" s="8">
        <v>1894020944</v>
      </c>
      <c r="K15" s="8">
        <v>1688318382</v>
      </c>
      <c r="L15" s="8">
        <v>1733426322</v>
      </c>
      <c r="M15" s="8">
        <v>1591918980</v>
      </c>
      <c r="N15" s="8">
        <v>1825642267</v>
      </c>
      <c r="O15" s="8">
        <v>1891657444</v>
      </c>
      <c r="P15" s="8">
        <v>1731579192</v>
      </c>
      <c r="Q15" s="8">
        <v>1366344755</v>
      </c>
      <c r="R15" s="8">
        <v>1155678120</v>
      </c>
      <c r="S15" s="8">
        <v>975704675</v>
      </c>
      <c r="T15" s="8">
        <v>888126057</v>
      </c>
      <c r="U15" s="8">
        <v>829117805</v>
      </c>
      <c r="V15" s="8">
        <v>859805189</v>
      </c>
      <c r="W15" s="8">
        <v>832768579</v>
      </c>
      <c r="X15" s="8">
        <v>687470044</v>
      </c>
      <c r="Y15" s="8">
        <v>696287667</v>
      </c>
      <c r="Z15" s="8">
        <v>606801826</v>
      </c>
      <c r="AA15" s="8">
        <v>516925805</v>
      </c>
      <c r="AB15" s="8">
        <v>411507815</v>
      </c>
      <c r="AC15" s="8">
        <v>407635356</v>
      </c>
      <c r="AD15" s="8">
        <v>424971128</v>
      </c>
      <c r="AE15" s="8">
        <v>365917756</v>
      </c>
      <c r="AF15" s="8">
        <v>370318321</v>
      </c>
      <c r="AG15" s="8">
        <v>356500238</v>
      </c>
      <c r="AH15" s="8">
        <v>355803261</v>
      </c>
      <c r="AI15" s="8">
        <v>315341026</v>
      </c>
      <c r="AJ15" s="8">
        <v>301864664</v>
      </c>
      <c r="AK15" s="8">
        <v>245111052</v>
      </c>
      <c r="AL15" s="8">
        <v>204188386</v>
      </c>
      <c r="AM15" s="8">
        <v>169311705</v>
      </c>
      <c r="AN15" s="8">
        <v>145010432</v>
      </c>
      <c r="AO15" s="8">
        <v>123344627</v>
      </c>
      <c r="AP15" s="8">
        <v>124340057</v>
      </c>
      <c r="AQ15" s="8">
        <v>97673358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s="4" customFormat="1" ht="12">
      <c r="A16" s="4" t="s">
        <v>6</v>
      </c>
      <c r="B16" s="8">
        <v>896467929</v>
      </c>
      <c r="C16" s="8">
        <v>974514057</v>
      </c>
      <c r="D16" s="8">
        <v>1096555782</v>
      </c>
      <c r="E16" s="8">
        <v>1049474374</v>
      </c>
      <c r="F16" s="8">
        <v>1117760111</v>
      </c>
      <c r="G16" s="8">
        <v>1233735925</v>
      </c>
      <c r="H16" s="8">
        <v>1154626971</v>
      </c>
      <c r="I16" s="8">
        <v>960851927</v>
      </c>
      <c r="J16" s="8">
        <v>742085885</v>
      </c>
      <c r="K16" s="8">
        <v>536737103</v>
      </c>
      <c r="L16" s="8">
        <v>434418283</v>
      </c>
      <c r="M16" s="8">
        <v>366389968</v>
      </c>
      <c r="N16" s="8">
        <v>515131175</v>
      </c>
      <c r="O16" s="8">
        <v>1137845143</v>
      </c>
      <c r="P16" s="8">
        <v>1569640288</v>
      </c>
      <c r="Q16" s="8">
        <v>1352584783</v>
      </c>
      <c r="R16" s="8">
        <v>1250014905</v>
      </c>
      <c r="S16" s="8">
        <v>817243371</v>
      </c>
      <c r="T16" s="8">
        <v>526292720</v>
      </c>
      <c r="U16" s="8">
        <v>476941364</v>
      </c>
      <c r="V16" s="8">
        <v>406699428</v>
      </c>
      <c r="W16" s="8">
        <v>403372906</v>
      </c>
      <c r="X16" s="8">
        <v>408003918</v>
      </c>
      <c r="Y16" s="8">
        <v>231990768</v>
      </c>
      <c r="Z16" s="8">
        <v>185188515</v>
      </c>
      <c r="AA16" s="8">
        <v>147185700</v>
      </c>
      <c r="AB16" s="8">
        <v>169579079</v>
      </c>
      <c r="AC16" s="8">
        <v>133668091</v>
      </c>
      <c r="AD16" s="8">
        <v>117773155</v>
      </c>
      <c r="AE16" s="8">
        <v>120470363</v>
      </c>
      <c r="AF16" s="8">
        <v>136609832</v>
      </c>
      <c r="AG16" s="8">
        <v>154443551</v>
      </c>
      <c r="AH16" s="8">
        <v>213447988</v>
      </c>
      <c r="AI16" s="8">
        <v>201222786</v>
      </c>
      <c r="AJ16" s="8">
        <v>252499899</v>
      </c>
      <c r="AK16" s="8">
        <v>179267001</v>
      </c>
      <c r="AL16" s="8">
        <v>132184360</v>
      </c>
      <c r="AM16" s="8">
        <v>110267694</v>
      </c>
      <c r="AN16" s="8">
        <v>58035737</v>
      </c>
      <c r="AO16" s="8">
        <v>70893413</v>
      </c>
      <c r="AP16" s="8">
        <v>38221726</v>
      </c>
      <c r="AQ16" s="8">
        <v>33270587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s="4" customFormat="1" ht="12">
      <c r="A17" s="4" t="s">
        <v>7</v>
      </c>
      <c r="B17" s="8">
        <v>941340784</v>
      </c>
      <c r="C17" s="8">
        <v>942888523</v>
      </c>
      <c r="D17" s="8">
        <v>995346237</v>
      </c>
      <c r="E17" s="8">
        <v>919094182</v>
      </c>
      <c r="F17" s="8">
        <v>921373697</v>
      </c>
      <c r="G17" s="8">
        <v>836815818</v>
      </c>
      <c r="H17" s="8">
        <v>787035441</v>
      </c>
      <c r="I17" s="8">
        <v>771185687</v>
      </c>
      <c r="J17" s="8">
        <v>721213297</v>
      </c>
      <c r="K17" s="8">
        <v>673326116</v>
      </c>
      <c r="L17" s="8">
        <v>630670053</v>
      </c>
      <c r="M17" s="8">
        <v>618177484</v>
      </c>
      <c r="N17" s="8">
        <v>603218060</v>
      </c>
      <c r="O17" s="8">
        <v>569967411</v>
      </c>
      <c r="P17" s="8">
        <v>542753987</v>
      </c>
      <c r="Q17" s="8">
        <v>499370298</v>
      </c>
      <c r="R17" s="8">
        <v>476264923</v>
      </c>
      <c r="S17" s="8">
        <v>468326556</v>
      </c>
      <c r="T17" s="8">
        <v>428928965</v>
      </c>
      <c r="U17" s="8">
        <v>403094574</v>
      </c>
      <c r="V17" s="8">
        <v>399591120</v>
      </c>
      <c r="W17" s="8">
        <v>376363425</v>
      </c>
      <c r="X17" s="8">
        <v>365834761</v>
      </c>
      <c r="Y17" s="8">
        <v>403044290</v>
      </c>
      <c r="Z17" s="8">
        <v>447152546</v>
      </c>
      <c r="AA17" s="8">
        <v>575013407</v>
      </c>
      <c r="AB17" s="8">
        <v>698382291</v>
      </c>
      <c r="AC17" s="8">
        <v>703473297</v>
      </c>
      <c r="AD17" s="8">
        <v>703817054</v>
      </c>
      <c r="AE17" s="8">
        <v>707656854</v>
      </c>
      <c r="AF17" s="8">
        <v>717905282</v>
      </c>
      <c r="AG17" s="8">
        <v>684725212</v>
      </c>
      <c r="AH17" s="8">
        <v>650686645</v>
      </c>
      <c r="AI17" s="8">
        <v>584211979</v>
      </c>
      <c r="AJ17" s="8">
        <v>524889509</v>
      </c>
      <c r="AK17" s="8">
        <v>476821351</v>
      </c>
      <c r="AL17" s="8">
        <v>434830982</v>
      </c>
      <c r="AM17" s="8">
        <v>388722704</v>
      </c>
      <c r="AN17" s="8">
        <v>334442408</v>
      </c>
      <c r="AO17" s="8">
        <v>281507195</v>
      </c>
      <c r="AP17" s="8">
        <v>241488807</v>
      </c>
      <c r="AQ17" s="8">
        <v>218814717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s="4" customFormat="1" ht="12">
      <c r="A18" s="4" t="s">
        <v>8</v>
      </c>
      <c r="B18" s="8">
        <v>1058480218</v>
      </c>
      <c r="C18" s="8">
        <v>1140135691</v>
      </c>
      <c r="D18" s="8">
        <v>1563387866</v>
      </c>
      <c r="E18" s="8">
        <v>1426868991</v>
      </c>
      <c r="F18" s="8">
        <v>1418683372</v>
      </c>
      <c r="G18" s="8">
        <v>1788182063</v>
      </c>
      <c r="H18" s="8">
        <v>1772193490</v>
      </c>
      <c r="I18" s="8">
        <v>1530167012</v>
      </c>
      <c r="J18" s="8">
        <v>1096431375</v>
      </c>
      <c r="K18" s="8">
        <v>917652538</v>
      </c>
      <c r="L18" s="8">
        <v>798976883</v>
      </c>
      <c r="M18" s="8">
        <v>616156839</v>
      </c>
      <c r="N18" s="8">
        <v>746522113</v>
      </c>
      <c r="O18" s="8">
        <v>1416913219</v>
      </c>
      <c r="P18" s="8">
        <v>1726232218</v>
      </c>
      <c r="Q18" s="8">
        <v>1305501520</v>
      </c>
      <c r="R18" s="8">
        <v>1062326390</v>
      </c>
      <c r="S18" s="8">
        <v>775553934</v>
      </c>
      <c r="T18" s="8">
        <v>518699708</v>
      </c>
      <c r="U18" s="8">
        <v>428994884</v>
      </c>
      <c r="V18" s="8">
        <v>479707796</v>
      </c>
      <c r="W18" s="8">
        <v>486835321</v>
      </c>
      <c r="X18" s="8">
        <v>427918205</v>
      </c>
      <c r="Y18" s="8">
        <v>290689023</v>
      </c>
      <c r="Z18" s="8">
        <v>219612156</v>
      </c>
      <c r="AA18" s="8">
        <v>180055377</v>
      </c>
      <c r="AB18" s="8">
        <v>172656011</v>
      </c>
      <c r="AC18" s="8">
        <v>154032898</v>
      </c>
      <c r="AD18" s="8">
        <v>141622935</v>
      </c>
      <c r="AE18" s="8">
        <v>130659120</v>
      </c>
      <c r="AF18" s="8">
        <v>147156558</v>
      </c>
      <c r="AG18" s="8">
        <v>215213310</v>
      </c>
      <c r="AH18" s="8">
        <v>206896262</v>
      </c>
      <c r="AI18" s="8">
        <v>215653684</v>
      </c>
      <c r="AJ18" s="8">
        <v>245339898</v>
      </c>
      <c r="AK18" s="8">
        <v>151053789</v>
      </c>
      <c r="AL18" s="8">
        <v>146955308</v>
      </c>
      <c r="AM18" s="8">
        <v>106809812</v>
      </c>
      <c r="AN18" s="8">
        <v>69584143</v>
      </c>
      <c r="AO18" s="8">
        <v>59904190</v>
      </c>
      <c r="AP18" s="8">
        <v>41935087</v>
      </c>
      <c r="AQ18" s="8">
        <v>36484219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167" s="4" customFormat="1" ht="12">
      <c r="A19" s="4" t="s">
        <v>9</v>
      </c>
      <c r="B19" s="8">
        <f>22206165+62370101+33639811+850583+187601117+362901630+550062713+106424443+20596363+244399+6542789-58392501+642563+544882+105421169</f>
        <v>1401656227</v>
      </c>
      <c r="C19" s="8">
        <f>25745701+63736563+27952137+1137754+370877190+(3259365048-1140135691-942888523)+83086770</f>
        <v>1748876949</v>
      </c>
      <c r="D19" s="8">
        <f>1885687850-178398747</f>
        <v>1707289103</v>
      </c>
      <c r="E19" s="8">
        <v>1662946727</v>
      </c>
      <c r="F19" s="8">
        <v>1673169252</v>
      </c>
      <c r="G19" s="8">
        <v>1589396358</v>
      </c>
      <c r="H19" s="8">
        <v>1600221424</v>
      </c>
      <c r="I19" s="8">
        <v>1554942142</v>
      </c>
      <c r="J19" s="8">
        <v>1517821773</v>
      </c>
      <c r="K19" s="8">
        <v>1487386386</v>
      </c>
      <c r="L19" s="8">
        <v>1471404522</v>
      </c>
      <c r="M19" s="8">
        <v>1383130134</v>
      </c>
      <c r="N19" s="8">
        <v>1356459513</v>
      </c>
      <c r="O19" s="8">
        <v>1324318360</v>
      </c>
      <c r="P19" s="8">
        <v>1278493008</v>
      </c>
      <c r="Q19" s="8">
        <v>1272346073</v>
      </c>
      <c r="R19" s="9">
        <v>1218492592</v>
      </c>
      <c r="S19" s="9">
        <v>1127033204</v>
      </c>
      <c r="T19" s="9">
        <v>1013901709</v>
      </c>
      <c r="U19" s="9">
        <v>880437866</v>
      </c>
      <c r="V19" s="9">
        <v>903098763</v>
      </c>
      <c r="W19" s="9">
        <v>946897472</v>
      </c>
      <c r="X19" s="9">
        <v>892938651</v>
      </c>
      <c r="Y19" s="9">
        <v>906006113</v>
      </c>
      <c r="Z19" s="9">
        <v>885705784</v>
      </c>
      <c r="AA19" s="9">
        <v>910435333</v>
      </c>
      <c r="AB19" s="9">
        <v>778468234</v>
      </c>
      <c r="AC19" s="9">
        <v>813643880</v>
      </c>
      <c r="AD19" s="9">
        <v>814074259</v>
      </c>
      <c r="AE19" s="9">
        <v>820406117</v>
      </c>
      <c r="AF19" s="9">
        <v>700089980</v>
      </c>
      <c r="AG19" s="9">
        <v>773905359</v>
      </c>
      <c r="AH19" s="9">
        <v>660091813</v>
      </c>
      <c r="AI19" s="9">
        <v>671763879</v>
      </c>
      <c r="AJ19" s="9">
        <v>693214635</v>
      </c>
      <c r="AK19" s="9">
        <v>626414874</v>
      </c>
      <c r="AL19" s="9">
        <v>616086220</v>
      </c>
      <c r="AM19" s="9">
        <v>540695459</v>
      </c>
      <c r="AN19" s="9">
        <v>592341295</v>
      </c>
      <c r="AO19" s="9">
        <v>590667296</v>
      </c>
      <c r="AP19" s="9">
        <v>693571753</v>
      </c>
      <c r="AQ19" s="9">
        <v>632364786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s="11" customFormat="1" ht="12.75" thickBot="1">
      <c r="A20" s="11" t="s">
        <v>10</v>
      </c>
      <c r="B20" s="12">
        <f>SUM(B10:B19)+B6</f>
        <v>65533867577</v>
      </c>
      <c r="C20" s="12">
        <f aca="true" t="shared" si="1" ref="C20:H20">SUM(C10:C19)+C6</f>
        <v>63089671878</v>
      </c>
      <c r="D20" s="12">
        <f t="shared" si="1"/>
        <v>61493500402</v>
      </c>
      <c r="E20" s="12">
        <f t="shared" si="1"/>
        <v>59103947447</v>
      </c>
      <c r="F20" s="12">
        <f t="shared" si="1"/>
        <v>54662405259</v>
      </c>
      <c r="G20" s="12">
        <f t="shared" si="1"/>
        <v>53620648929</v>
      </c>
      <c r="H20" s="12">
        <f t="shared" si="1"/>
        <v>51941340820</v>
      </c>
      <c r="I20" s="12">
        <f aca="true" t="shared" si="2" ref="I20:AQ20">SUM(I10:I19)+I6</f>
        <v>48375410993</v>
      </c>
      <c r="J20" s="12">
        <f t="shared" si="2"/>
        <v>45721783424</v>
      </c>
      <c r="K20" s="12">
        <f t="shared" si="2"/>
        <v>42111386757</v>
      </c>
      <c r="L20" s="12">
        <f t="shared" si="2"/>
        <v>40349804963</v>
      </c>
      <c r="M20" s="12">
        <f t="shared" si="2"/>
        <v>37200972405</v>
      </c>
      <c r="N20" s="12">
        <f t="shared" si="2"/>
        <v>35872574713</v>
      </c>
      <c r="O20" s="12">
        <f t="shared" si="2"/>
        <v>38600529741</v>
      </c>
      <c r="P20" s="12">
        <f t="shared" si="2"/>
        <v>37841862169</v>
      </c>
      <c r="Q20" s="12">
        <f t="shared" si="2"/>
        <v>34211187302</v>
      </c>
      <c r="R20" s="12">
        <f t="shared" si="2"/>
        <v>30865636217</v>
      </c>
      <c r="S20" s="12">
        <f t="shared" si="2"/>
        <v>28143954164</v>
      </c>
      <c r="T20" s="12">
        <f t="shared" si="2"/>
        <v>23340478893</v>
      </c>
      <c r="U20" s="12">
        <f t="shared" si="2"/>
        <v>21696229705</v>
      </c>
      <c r="V20" s="12">
        <f t="shared" si="2"/>
        <v>23177134021</v>
      </c>
      <c r="W20" s="12">
        <f t="shared" si="2"/>
        <v>22229305887</v>
      </c>
      <c r="X20" s="12">
        <f t="shared" si="2"/>
        <v>21258255807</v>
      </c>
      <c r="Y20" s="12">
        <f t="shared" si="2"/>
        <v>20378520489</v>
      </c>
      <c r="Z20" s="12">
        <f t="shared" si="2"/>
        <v>19267627956</v>
      </c>
      <c r="AA20" s="12">
        <f t="shared" si="2"/>
        <v>18114092926</v>
      </c>
      <c r="AB20" s="12">
        <f t="shared" si="2"/>
        <v>17685240084</v>
      </c>
      <c r="AC20" s="12">
        <f t="shared" si="2"/>
        <v>18114578262</v>
      </c>
      <c r="AD20" s="12">
        <f t="shared" si="2"/>
        <v>17620856955</v>
      </c>
      <c r="AE20" s="12">
        <f t="shared" si="2"/>
        <v>17048943997</v>
      </c>
      <c r="AF20" s="12">
        <f t="shared" si="2"/>
        <v>15856640792</v>
      </c>
      <c r="AG20" s="12">
        <f t="shared" si="2"/>
        <v>15014820756</v>
      </c>
      <c r="AH20" s="12">
        <f t="shared" si="2"/>
        <v>14353026949</v>
      </c>
      <c r="AI20" s="12">
        <f t="shared" si="2"/>
        <v>13271161572</v>
      </c>
      <c r="AJ20" s="12">
        <f t="shared" si="2"/>
        <v>12677256743</v>
      </c>
      <c r="AK20" s="12">
        <f t="shared" si="2"/>
        <v>11194582129</v>
      </c>
      <c r="AL20" s="12">
        <f t="shared" si="2"/>
        <v>10538139764</v>
      </c>
      <c r="AM20" s="12">
        <f t="shared" si="2"/>
        <v>9529519524</v>
      </c>
      <c r="AN20" s="12">
        <f t="shared" si="2"/>
        <v>8706447516</v>
      </c>
      <c r="AO20" s="12">
        <f t="shared" si="2"/>
        <v>8206672842</v>
      </c>
      <c r="AP20" s="12">
        <f t="shared" si="2"/>
        <v>7649311674</v>
      </c>
      <c r="AQ20" s="12">
        <f t="shared" si="2"/>
        <v>6959452005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5:164" s="4" customFormat="1" ht="12.75" thickTop="1"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2:164" s="4" customFormat="1" ht="12">
      <c r="B22" s="8"/>
      <c r="C22" s="8"/>
      <c r="D22" s="8"/>
      <c r="E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2:5" s="15" customFormat="1" ht="12.75">
      <c r="B23" s="16"/>
      <c r="C23" s="16"/>
      <c r="D23" s="16"/>
      <c r="E23" s="16"/>
    </row>
    <row r="24" spans="2:5" s="15" customFormat="1" ht="12.75">
      <c r="B24" s="20"/>
      <c r="C24" s="20"/>
      <c r="D24" s="20"/>
      <c r="E24" s="20"/>
    </row>
    <row r="25" spans="2:56" s="15" customFormat="1" ht="12.75">
      <c r="B25" s="2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2:40" ht="12.75">
      <c r="B26" s="21"/>
      <c r="C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ht="12.75">
      <c r="B27" s="21"/>
    </row>
    <row r="30" ht="12.75">
      <c r="C30" s="15"/>
    </row>
    <row r="31" ht="12.75">
      <c r="C31" s="21"/>
    </row>
  </sheetData>
  <sheetProtection/>
  <printOptions/>
  <pageMargins left="0.5" right="0.5" top="0.75" bottom="0.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40" width="14.7109375" style="0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1"/>
    </row>
    <row r="2" spans="1:19" s="4" customFormat="1" ht="12">
      <c r="A2" s="14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4" customFormat="1" ht="12"/>
    <row r="4" spans="2:43" s="4" customFormat="1" ht="12">
      <c r="B4" s="5">
        <v>2021</v>
      </c>
      <c r="C4" s="5">
        <v>2020</v>
      </c>
      <c r="D4" s="5">
        <v>2019</v>
      </c>
      <c r="E4" s="5">
        <v>2018</v>
      </c>
      <c r="F4" s="5">
        <v>2017</v>
      </c>
      <c r="G4" s="5">
        <v>2016</v>
      </c>
      <c r="H4" s="5">
        <v>2015</v>
      </c>
      <c r="I4" s="5">
        <v>2014</v>
      </c>
      <c r="J4" s="5">
        <v>2013</v>
      </c>
      <c r="K4" s="5">
        <v>2012</v>
      </c>
      <c r="L4" s="5">
        <v>2011</v>
      </c>
      <c r="M4" s="5">
        <v>2010</v>
      </c>
      <c r="N4" s="5">
        <v>2009</v>
      </c>
      <c r="O4" s="5">
        <v>2008</v>
      </c>
      <c r="P4" s="5">
        <v>2007</v>
      </c>
      <c r="Q4" s="5">
        <v>2006</v>
      </c>
      <c r="R4" s="5">
        <v>2005</v>
      </c>
      <c r="S4" s="5">
        <v>2004</v>
      </c>
      <c r="T4" s="5">
        <v>2003</v>
      </c>
      <c r="U4" s="5">
        <v>2002</v>
      </c>
      <c r="V4" s="5">
        <v>2001</v>
      </c>
      <c r="W4" s="5">
        <v>2000</v>
      </c>
      <c r="X4" s="5">
        <v>1999</v>
      </c>
      <c r="Y4" s="5">
        <v>1998</v>
      </c>
      <c r="Z4" s="5">
        <v>1997</v>
      </c>
      <c r="AA4" s="5">
        <v>1996</v>
      </c>
      <c r="AB4" s="5">
        <v>1995</v>
      </c>
      <c r="AC4" s="5">
        <v>1994</v>
      </c>
      <c r="AD4" s="5">
        <v>1993</v>
      </c>
      <c r="AE4" s="5">
        <v>1992</v>
      </c>
      <c r="AF4" s="5">
        <v>1991</v>
      </c>
      <c r="AG4" s="5">
        <v>1990</v>
      </c>
      <c r="AH4" s="6">
        <v>1989</v>
      </c>
      <c r="AI4" s="6">
        <v>1988</v>
      </c>
      <c r="AJ4" s="6">
        <v>1987</v>
      </c>
      <c r="AK4" s="6">
        <v>1986</v>
      </c>
      <c r="AL4" s="6">
        <v>1985</v>
      </c>
      <c r="AM4" s="6">
        <v>1984</v>
      </c>
      <c r="AN4" s="6">
        <v>1983</v>
      </c>
      <c r="AO4" s="6">
        <v>1982</v>
      </c>
      <c r="AP4" s="6">
        <v>1981</v>
      </c>
      <c r="AQ4" s="6">
        <v>1980</v>
      </c>
    </row>
    <row r="5" spans="23:33" s="4" customFormat="1" ht="12"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67" s="4" customFormat="1" ht="12">
      <c r="A6" s="4" t="s">
        <v>1</v>
      </c>
      <c r="B6" s="8">
        <f>Taxes!B6/1000</f>
        <v>31464469.52</v>
      </c>
      <c r="C6" s="8">
        <f>Taxes!C6/1000</f>
        <v>29815934.908</v>
      </c>
      <c r="D6" s="8">
        <f>Taxes!D6/1000</f>
        <v>27884735.333</v>
      </c>
      <c r="E6" s="8">
        <f>Taxes!E6/1000</f>
        <v>26407629.785</v>
      </c>
      <c r="F6" s="8">
        <f>Taxes!F6/1000</f>
        <v>24679411.855</v>
      </c>
      <c r="G6" s="8">
        <f>Taxes!G6/1000</f>
        <v>23180583.271</v>
      </c>
      <c r="H6" s="8">
        <f>Taxes!H6/1000</f>
        <v>21517932.115</v>
      </c>
      <c r="I6" s="8">
        <f>Taxes!I6/1000</f>
        <v>20202022.324</v>
      </c>
      <c r="J6" s="8">
        <f>Taxes!J6/1000</f>
        <v>18969610.477</v>
      </c>
      <c r="K6" s="8">
        <f>Taxes!K6/1000</f>
        <v>18157722.065</v>
      </c>
      <c r="L6" s="8">
        <f>Taxes!L6/1000</f>
        <v>17086483.859</v>
      </c>
      <c r="M6" s="8">
        <f>Taxes!M6/1000</f>
        <v>16369446.933</v>
      </c>
      <c r="N6" s="8">
        <f>Taxes!N6/1000</f>
        <v>14487231.342</v>
      </c>
      <c r="O6" s="8">
        <f>Taxes!O6/1000</f>
        <v>13203929.932</v>
      </c>
      <c r="P6" s="8">
        <f>Taxes!P6/1000</f>
        <v>13122811.801</v>
      </c>
      <c r="Q6" s="8">
        <f>Taxes!Q6/1000</f>
        <v>12636355.144</v>
      </c>
      <c r="R6" s="8">
        <f>Taxes!R6/1000</f>
        <v>11615938.541</v>
      </c>
      <c r="S6" s="8">
        <f>Taxes!S6/1000</f>
        <v>11582327.784</v>
      </c>
      <c r="T6" s="8">
        <f>Taxes!T6/1000</f>
        <v>10062929.841</v>
      </c>
      <c r="U6" s="8">
        <f>Taxes!U6/1000</f>
        <v>8760872.526</v>
      </c>
      <c r="V6" s="8">
        <f>Taxes!V6/1000</f>
        <v>8245584.83</v>
      </c>
      <c r="W6" s="8">
        <f>Taxes!W6/1000</f>
        <v>7849962.352</v>
      </c>
      <c r="X6" s="8">
        <f>Taxes!X6/1000</f>
        <v>7630673.246</v>
      </c>
      <c r="Y6" s="8">
        <f>Taxes!Y6/1000</f>
        <v>7239192.544</v>
      </c>
      <c r="Z6" s="8">
        <f>Taxes!Z6/1000</f>
        <v>7290685.393</v>
      </c>
      <c r="AA6" s="8">
        <f>Taxes!AA6/1000</f>
        <v>7100360.301</v>
      </c>
      <c r="AB6" s="8">
        <f>Taxes!AB6/1000</f>
        <v>7473579.658</v>
      </c>
      <c r="AC6" s="8">
        <f>Taxes!AC6/1000</f>
        <v>7773321.765</v>
      </c>
      <c r="AD6" s="8">
        <f>Taxes!AD6/1000</f>
        <v>7886255.8</v>
      </c>
      <c r="AE6" s="8">
        <f>Taxes!AE6/1000</f>
        <v>7817785.17</v>
      </c>
      <c r="AF6" s="8">
        <f>Taxes!AF6/1000</f>
        <v>7250978.708</v>
      </c>
      <c r="AG6" s="8">
        <f>Taxes!AG6/1000</f>
        <v>6542588.55</v>
      </c>
      <c r="AH6" s="8">
        <f>Taxes!AH6/1000</f>
        <v>5942929.26</v>
      </c>
      <c r="AI6" s="8">
        <f>Taxes!AI6/1000</f>
        <v>5382369.234</v>
      </c>
      <c r="AJ6" s="8">
        <f>Taxes!AJ6/1000</f>
        <v>4975553.942</v>
      </c>
      <c r="AK6" s="8">
        <f>Taxes!AK6/1000</f>
        <v>4599771.274</v>
      </c>
      <c r="AL6" s="8">
        <f>Taxes!AL6/1000</f>
        <v>4226553.559</v>
      </c>
      <c r="AM6" s="8">
        <f>Taxes!AM6/1000</f>
        <v>3957174.165</v>
      </c>
      <c r="AN6" s="8">
        <f>Taxes!AN6/1000</f>
        <v>3787433.131</v>
      </c>
      <c r="AO6" s="8">
        <f>Taxes!AO6/1000</f>
        <v>3602818.189</v>
      </c>
      <c r="AP6" s="8">
        <f>Taxes!AP6/1000</f>
        <v>3298090.087</v>
      </c>
      <c r="AQ6" s="8">
        <f>Taxes!AQ6/1000</f>
        <v>3196210.196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2:167" s="4" customFormat="1" ht="1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1:167" s="3" customFormat="1" ht="12">
      <c r="A8" s="3" t="s">
        <v>13</v>
      </c>
      <c r="B8" s="8">
        <f>Taxes!B8/1000</f>
        <v>15140379.607</v>
      </c>
      <c r="C8" s="8">
        <f>Taxes!C8/1000</f>
        <v>13776124.959</v>
      </c>
      <c r="D8" s="8">
        <f>Taxes!D8/1000</f>
        <v>13555342.688</v>
      </c>
      <c r="E8" s="8">
        <f>Taxes!E8/1000</f>
        <v>13411314.75</v>
      </c>
      <c r="F8" s="8">
        <f>Taxes!F8/1000</f>
        <v>11257809.363</v>
      </c>
      <c r="G8" s="8">
        <f>Taxes!G8/1000</f>
        <v>11392472.933</v>
      </c>
      <c r="H8" s="8">
        <f>Taxes!H8/1000</f>
        <v>11294668.667</v>
      </c>
      <c r="I8" s="8">
        <f>Taxes!I8/1000</f>
        <v>10173613.557</v>
      </c>
      <c r="J8" s="8">
        <f>Taxes!J8/1000</f>
        <v>9814898.044</v>
      </c>
      <c r="K8" s="8">
        <f>Taxes!K8/1000</f>
        <v>8557002.486</v>
      </c>
      <c r="L8" s="8">
        <f>Taxes!L8/1000</f>
        <v>8165972.421</v>
      </c>
      <c r="M8" s="8">
        <f>Taxes!M8/1000</f>
        <v>7592656.736</v>
      </c>
      <c r="N8" s="8">
        <f>Taxes!N8/1000</f>
        <v>7657176.339</v>
      </c>
      <c r="O8" s="8">
        <f>Taxes!O8/1000</f>
        <v>9927965.385</v>
      </c>
      <c r="P8" s="8">
        <f>Taxes!P8/1000</f>
        <v>8647777.385</v>
      </c>
      <c r="Q8" s="8">
        <f>Taxes!Q8/1000</f>
        <v>8025813.058</v>
      </c>
      <c r="R8" s="8">
        <f>Taxes!R8/1000</f>
        <v>7200059.891</v>
      </c>
      <c r="S8" s="8">
        <f>Taxes!S8/1000</f>
        <v>6068475.214</v>
      </c>
      <c r="T8" s="8">
        <f>Taxes!T8/1000</f>
        <v>5029748.705</v>
      </c>
      <c r="U8" s="8">
        <f>Taxes!U8/1000</f>
        <v>5005605.628</v>
      </c>
      <c r="V8" s="8">
        <f>Taxes!V8/1000</f>
        <v>6164515.542</v>
      </c>
      <c r="W8" s="8">
        <f>Taxes!W8/1000</f>
        <v>5611710.247</v>
      </c>
      <c r="X8" s="8">
        <f>Taxes!X8/1000</f>
        <v>5527827.015</v>
      </c>
      <c r="Y8" s="8">
        <f>Taxes!Y8/1000</f>
        <v>5152935.858</v>
      </c>
      <c r="Z8" s="8">
        <f>Taxes!Z8/1000</f>
        <v>4377183.533</v>
      </c>
      <c r="AA8" s="8">
        <f>Taxes!AA8/1000</f>
        <v>3919554.941</v>
      </c>
      <c r="AB8" s="8">
        <f>Taxes!AB8/1000</f>
        <v>3601526.628</v>
      </c>
      <c r="AC8" s="8">
        <f>Taxes!AC8/1000</f>
        <v>3555641.395</v>
      </c>
      <c r="AD8" s="8">
        <f>Taxes!AD8/1000</f>
        <v>3474090.799</v>
      </c>
      <c r="AE8" s="8">
        <f>Taxes!AE8/1000</f>
        <v>3233005.792</v>
      </c>
      <c r="AF8" s="8">
        <f>Taxes!AF8/1000</f>
        <v>2798160.103</v>
      </c>
      <c r="AG8" s="8">
        <f>Taxes!AG8/1000</f>
        <v>2537563.634</v>
      </c>
      <c r="AH8" s="8">
        <f>Taxes!AH8/1000</f>
        <v>2445157.741</v>
      </c>
      <c r="AI8" s="8">
        <f>Taxes!AI8/1000</f>
        <v>2088472.557</v>
      </c>
      <c r="AJ8" s="8">
        <f>Taxes!AJ8/1000</f>
        <v>2163167.712</v>
      </c>
      <c r="AK8" s="8">
        <f>Taxes!AK8/1000</f>
        <v>1815595.083</v>
      </c>
      <c r="AL8" s="8">
        <f>Taxes!AL8/1000</f>
        <v>1739857.715</v>
      </c>
      <c r="AM8" s="8">
        <f>Taxes!AM8/1000</f>
        <v>1546639.083</v>
      </c>
      <c r="AN8" s="8">
        <f>Taxes!AN8/1000</f>
        <v>1331014.364</v>
      </c>
      <c r="AO8" s="8">
        <f>Taxes!AO8/1000</f>
        <v>1159410.467</v>
      </c>
      <c r="AP8" s="8">
        <f>Taxes!AP8/1000</f>
        <v>1018517.57</v>
      </c>
      <c r="AQ8" s="8">
        <f>Taxes!AQ8/1000</f>
        <v>879294.718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s="3" customFormat="1" ht="12">
      <c r="A9" s="3" t="s">
        <v>12</v>
      </c>
      <c r="B9" s="8"/>
      <c r="C9" s="8"/>
      <c r="D9" s="8">
        <f>Taxes!D9/1000</f>
        <v>0</v>
      </c>
      <c r="E9" s="8">
        <f>Taxes!E9/1000</f>
        <v>0</v>
      </c>
      <c r="F9" s="8">
        <f>Taxes!F9/1000</f>
        <v>0</v>
      </c>
      <c r="G9" s="8">
        <f>Taxes!G9/1000</f>
        <v>0</v>
      </c>
      <c r="H9" s="8">
        <f>Taxes!H9/1000</f>
        <v>0</v>
      </c>
      <c r="I9" s="8">
        <f>Taxes!I9/1000</f>
        <v>0</v>
      </c>
      <c r="J9" s="8">
        <f>Taxes!J9/1000</f>
        <v>0</v>
      </c>
      <c r="K9" s="8">
        <f>Taxes!K9/1000</f>
        <v>0</v>
      </c>
      <c r="L9" s="8">
        <f>Taxes!L9/1000</f>
        <v>0</v>
      </c>
      <c r="M9" s="8">
        <f>Taxes!M9/1000</f>
        <v>0</v>
      </c>
      <c r="N9" s="8">
        <f>Taxes!N9/1000</f>
        <v>-138273</v>
      </c>
      <c r="O9" s="8">
        <f>Taxes!O9/1000</f>
        <v>-163756</v>
      </c>
      <c r="P9" s="8">
        <f>Taxes!P9/1000</f>
        <v>-684607</v>
      </c>
      <c r="Q9" s="8">
        <f>Taxes!Q9/1000</f>
        <v>-350000</v>
      </c>
      <c r="R9" s="8">
        <f>Taxes!R9/1000</f>
        <v>-543726</v>
      </c>
      <c r="S9" s="8">
        <f>Taxes!S9/1000</f>
        <v>-55895</v>
      </c>
      <c r="T9" s="8">
        <f>Taxes!T9/1000</f>
        <v>-536802</v>
      </c>
      <c r="U9" s="8">
        <f>Taxes!U9/1000</f>
        <v>-450547</v>
      </c>
      <c r="V9" s="8">
        <f>Taxes!V9/1000</f>
        <v>-407442</v>
      </c>
      <c r="W9" s="8">
        <f>Taxes!W9/1000</f>
        <v>-247113</v>
      </c>
      <c r="X9" s="8">
        <f>Taxes!X9/1000</f>
        <v>-138229</v>
      </c>
      <c r="Y9" s="8">
        <f>Taxes!Y9/1000</f>
        <v>-16109</v>
      </c>
      <c r="Z9" s="8">
        <f>Taxes!Z9/1000</f>
        <v>0</v>
      </c>
      <c r="AA9" s="8">
        <f>Taxes!AA9/1000</f>
        <v>0</v>
      </c>
      <c r="AB9" s="8">
        <f>Taxes!AB9/1000</f>
        <v>0</v>
      </c>
      <c r="AC9" s="8">
        <f>Taxes!AC9/1000</f>
        <v>0</v>
      </c>
      <c r="AD9" s="8">
        <f>Taxes!AD9/1000</f>
        <v>0</v>
      </c>
      <c r="AE9" s="8">
        <f>Taxes!AE9/1000</f>
        <v>0</v>
      </c>
      <c r="AF9" s="8">
        <f>Taxes!AF9/1000</f>
        <v>0</v>
      </c>
      <c r="AG9" s="8">
        <f>Taxes!AG9/1000</f>
        <v>0</v>
      </c>
      <c r="AH9" s="8">
        <f>Taxes!AH9/1000</f>
        <v>0</v>
      </c>
      <c r="AI9" s="8">
        <f>Taxes!AI9/1000</f>
        <v>0</v>
      </c>
      <c r="AJ9" s="8">
        <f>Taxes!AJ9/1000</f>
        <v>0</v>
      </c>
      <c r="AK9" s="8">
        <f>Taxes!AK9/1000</f>
        <v>0</v>
      </c>
      <c r="AL9" s="8">
        <f>Taxes!AL9/1000</f>
        <v>0</v>
      </c>
      <c r="AM9" s="8">
        <f>Taxes!AM9/1000</f>
        <v>0</v>
      </c>
      <c r="AN9" s="8">
        <f>Taxes!AN9/1000</f>
        <v>0</v>
      </c>
      <c r="AO9" s="8">
        <f>Taxes!AO9/1000</f>
        <v>0</v>
      </c>
      <c r="AP9" s="8">
        <f>Taxes!AP9/1000</f>
        <v>0</v>
      </c>
      <c r="AQ9" s="8">
        <f>Taxes!AQ9/1000</f>
        <v>0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4" customFormat="1" ht="12">
      <c r="A10" s="4" t="s">
        <v>14</v>
      </c>
      <c r="B10" s="8">
        <f>Taxes!B10/1000</f>
        <v>15140379.607</v>
      </c>
      <c r="C10" s="8">
        <f>Taxes!C10/1000</f>
        <v>13776124.959</v>
      </c>
      <c r="D10" s="8">
        <f aca="true" t="shared" si="0" ref="D10:AQ10">(D8+D9)</f>
        <v>13555342.688</v>
      </c>
      <c r="E10" s="8">
        <f t="shared" si="0"/>
        <v>13411314.75</v>
      </c>
      <c r="F10" s="8">
        <f t="shared" si="0"/>
        <v>11257809.363</v>
      </c>
      <c r="G10" s="8">
        <f t="shared" si="0"/>
        <v>11392472.933</v>
      </c>
      <c r="H10" s="8">
        <f t="shared" si="0"/>
        <v>11294668.667</v>
      </c>
      <c r="I10" s="8">
        <f t="shared" si="0"/>
        <v>10173613.557</v>
      </c>
      <c r="J10" s="8">
        <f t="shared" si="0"/>
        <v>9814898.044</v>
      </c>
      <c r="K10" s="8">
        <f t="shared" si="0"/>
        <v>8557002.486</v>
      </c>
      <c r="L10" s="8">
        <f t="shared" si="0"/>
        <v>8165972.421</v>
      </c>
      <c r="M10" s="8">
        <f t="shared" si="0"/>
        <v>7592656.736</v>
      </c>
      <c r="N10" s="8">
        <f t="shared" si="0"/>
        <v>7518903.339</v>
      </c>
      <c r="O10" s="8">
        <f t="shared" si="0"/>
        <v>9764209.385</v>
      </c>
      <c r="P10" s="8">
        <f t="shared" si="0"/>
        <v>7963170.385</v>
      </c>
      <c r="Q10" s="8">
        <f t="shared" si="0"/>
        <v>7675813.058</v>
      </c>
      <c r="R10" s="8">
        <f t="shared" si="0"/>
        <v>6656333.891</v>
      </c>
      <c r="S10" s="8">
        <f t="shared" si="0"/>
        <v>6012580.214</v>
      </c>
      <c r="T10" s="8">
        <f t="shared" si="0"/>
        <v>4492946.705</v>
      </c>
      <c r="U10" s="8">
        <f t="shared" si="0"/>
        <v>4555058.628</v>
      </c>
      <c r="V10" s="8">
        <f t="shared" si="0"/>
        <v>5757073.542</v>
      </c>
      <c r="W10" s="8">
        <f t="shared" si="0"/>
        <v>5364597.247</v>
      </c>
      <c r="X10" s="8">
        <f t="shared" si="0"/>
        <v>5389598.015</v>
      </c>
      <c r="Y10" s="8">
        <f t="shared" si="0"/>
        <v>5136826.858</v>
      </c>
      <c r="Z10" s="8">
        <f t="shared" si="0"/>
        <v>4377183.533</v>
      </c>
      <c r="AA10" s="8">
        <f t="shared" si="0"/>
        <v>3919554.941</v>
      </c>
      <c r="AB10" s="8">
        <f t="shared" si="0"/>
        <v>3601526.628</v>
      </c>
      <c r="AC10" s="8">
        <f t="shared" si="0"/>
        <v>3555641.395</v>
      </c>
      <c r="AD10" s="8">
        <f t="shared" si="0"/>
        <v>3474090.799</v>
      </c>
      <c r="AE10" s="8">
        <f t="shared" si="0"/>
        <v>3233005.792</v>
      </c>
      <c r="AF10" s="8">
        <f t="shared" si="0"/>
        <v>2798160.103</v>
      </c>
      <c r="AG10" s="8">
        <f t="shared" si="0"/>
        <v>2537563.634</v>
      </c>
      <c r="AH10" s="8">
        <f t="shared" si="0"/>
        <v>2445157.741</v>
      </c>
      <c r="AI10" s="8">
        <f t="shared" si="0"/>
        <v>2088472.557</v>
      </c>
      <c r="AJ10" s="8">
        <f t="shared" si="0"/>
        <v>2163167.712</v>
      </c>
      <c r="AK10" s="8">
        <f t="shared" si="0"/>
        <v>1815595.083</v>
      </c>
      <c r="AL10" s="8">
        <f t="shared" si="0"/>
        <v>1739857.715</v>
      </c>
      <c r="AM10" s="8">
        <f t="shared" si="0"/>
        <v>1546639.083</v>
      </c>
      <c r="AN10" s="8">
        <f t="shared" si="0"/>
        <v>1331014.364</v>
      </c>
      <c r="AO10" s="8">
        <f t="shared" si="0"/>
        <v>1159410.467</v>
      </c>
      <c r="AP10" s="8">
        <f t="shared" si="0"/>
        <v>1018517.57</v>
      </c>
      <c r="AQ10" s="8">
        <f t="shared" si="0"/>
        <v>879294.718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2:167" s="4" customFormat="1" ht="1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s="4" customFormat="1" ht="12">
      <c r="A12" s="4" t="s">
        <v>2</v>
      </c>
      <c r="B12" s="8">
        <f>Taxes!B12/1000</f>
        <v>6587153.727</v>
      </c>
      <c r="C12" s="8">
        <f>Taxes!C12/1000</f>
        <v>7385023.929</v>
      </c>
      <c r="D12" s="8">
        <f>Taxes!D12/1000</f>
        <v>7839527.447</v>
      </c>
      <c r="E12" s="8">
        <f>Taxes!E12/1000</f>
        <v>7460489.693</v>
      </c>
      <c r="F12" s="8">
        <f>Taxes!F12/1000</f>
        <v>7034093.674</v>
      </c>
      <c r="G12" s="8">
        <f>Taxes!G12/1000</f>
        <v>7166843.265</v>
      </c>
      <c r="H12" s="8">
        <f>Taxes!H12/1000</f>
        <v>6755971.058</v>
      </c>
      <c r="I12" s="8">
        <f>Taxes!I12/1000</f>
        <v>6508813.954</v>
      </c>
      <c r="J12" s="8">
        <f>Taxes!J12/1000</f>
        <v>6149880.182</v>
      </c>
      <c r="K12" s="8">
        <f>Taxes!K12/1000</f>
        <v>5826046.428</v>
      </c>
      <c r="L12" s="8">
        <f>Taxes!L12/1000</f>
        <v>5610243.143</v>
      </c>
      <c r="M12" s="8">
        <f>Taxes!M12/1000</f>
        <v>5076371.075</v>
      </c>
      <c r="N12" s="8">
        <f>Taxes!N12/1000</f>
        <v>4614926.014</v>
      </c>
      <c r="O12" s="8">
        <f>Taxes!O12/1000</f>
        <v>4890737.75</v>
      </c>
      <c r="P12" s="8">
        <f>Taxes!P12/1000</f>
        <v>4644538.885</v>
      </c>
      <c r="Q12" s="8">
        <f>Taxes!Q12/1000</f>
        <v>4439362.371</v>
      </c>
      <c r="R12" s="8">
        <f>Taxes!R12/1000</f>
        <v>4375119.119</v>
      </c>
      <c r="S12" s="8">
        <f>Taxes!S12/1000</f>
        <v>4042486.189</v>
      </c>
      <c r="T12" s="8">
        <f>Taxes!T12/1000</f>
        <v>3550673.303</v>
      </c>
      <c r="U12" s="8">
        <f>Taxes!U12/1000</f>
        <v>3373354.384</v>
      </c>
      <c r="V12" s="8">
        <f>Taxes!V12/1000</f>
        <v>3678734.495</v>
      </c>
      <c r="W12" s="8">
        <f>Taxes!W12/1000</f>
        <v>3525609.617</v>
      </c>
      <c r="X12" s="8">
        <f>Taxes!X12/1000</f>
        <v>3204138.379</v>
      </c>
      <c r="Y12" s="8">
        <f>Taxes!Y12/1000</f>
        <v>3069378.22</v>
      </c>
      <c r="Z12" s="8">
        <f>Taxes!Z12/1000</f>
        <v>2937083.067</v>
      </c>
      <c r="AA12" s="8">
        <f>Taxes!AA12/1000</f>
        <v>2742206.403</v>
      </c>
      <c r="AB12" s="8">
        <f>Taxes!AB12/1000</f>
        <v>2620932.433</v>
      </c>
      <c r="AC12" s="8">
        <f>Taxes!AC12/1000</f>
        <v>2503646.147</v>
      </c>
      <c r="AD12" s="8">
        <f>Taxes!AD12/1000</f>
        <v>2402242.735</v>
      </c>
      <c r="AE12" s="8">
        <f>Taxes!AE12/1000</f>
        <v>2277821.789</v>
      </c>
      <c r="AF12" s="8">
        <f>Taxes!AF12/1000</f>
        <v>2353759.183</v>
      </c>
      <c r="AG12" s="8">
        <f>Taxes!AG12/1000</f>
        <v>2431218.941</v>
      </c>
      <c r="AH12" s="8">
        <f>Taxes!AH12/1000</f>
        <v>2329942.431</v>
      </c>
      <c r="AI12" s="8">
        <f>Taxes!AI12/1000</f>
        <v>2222942.087</v>
      </c>
      <c r="AJ12" s="8">
        <f>Taxes!AJ12/1000</f>
        <v>2044385.886</v>
      </c>
      <c r="AK12" s="8">
        <f>Taxes!AK12/1000</f>
        <v>1908646.223</v>
      </c>
      <c r="AL12" s="8">
        <f>Taxes!AL12/1000</f>
        <v>1827790.57</v>
      </c>
      <c r="AM12" s="8">
        <f>Taxes!AM12/1000</f>
        <v>1686320.154</v>
      </c>
      <c r="AN12" s="8">
        <f>Taxes!AN12/1000</f>
        <v>1514818.755</v>
      </c>
      <c r="AO12" s="8">
        <f>Taxes!AO12/1000</f>
        <v>1414855.439</v>
      </c>
      <c r="AP12" s="8">
        <f>Taxes!AP12/1000</f>
        <v>1311348.075</v>
      </c>
      <c r="AQ12" s="8">
        <f>Taxes!AQ12/1000</f>
        <v>1142245.558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s="4" customFormat="1" ht="12">
      <c r="A13" s="4" t="s">
        <v>3</v>
      </c>
      <c r="B13" s="8">
        <f>Taxes!B13/1000</f>
        <v>5447250.789</v>
      </c>
      <c r="C13" s="8">
        <f>Taxes!C13/1000</f>
        <v>5170058.31</v>
      </c>
      <c r="D13" s="8">
        <f>Taxes!D13/1000</f>
        <v>4728618.916</v>
      </c>
      <c r="E13" s="8">
        <f>Taxes!E13/1000</f>
        <v>4101887.263</v>
      </c>
      <c r="F13" s="8">
        <f>Taxes!F13/1000</f>
        <v>4045397.707</v>
      </c>
      <c r="G13" s="8">
        <f>Taxes!G13/1000</f>
        <v>3631440.865</v>
      </c>
      <c r="H13" s="8">
        <f>Taxes!H13/1000</f>
        <v>3335916.96</v>
      </c>
      <c r="I13" s="8">
        <f>Taxes!I13/1000</f>
        <v>3367327.429</v>
      </c>
      <c r="J13" s="8">
        <f>Taxes!J13/1000</f>
        <v>3348349.186</v>
      </c>
      <c r="K13" s="8">
        <f>Taxes!K13/1000</f>
        <v>2845794.035</v>
      </c>
      <c r="L13" s="8">
        <f>Taxes!L13/1000</f>
        <v>2898759.839</v>
      </c>
      <c r="M13" s="8">
        <f>Taxes!M13/1000</f>
        <v>2441559.5</v>
      </c>
      <c r="N13" s="8">
        <f>Taxes!N13/1000</f>
        <v>2806049.641</v>
      </c>
      <c r="O13" s="8">
        <f>Taxes!O13/1000</f>
        <v>3710120.75</v>
      </c>
      <c r="P13" s="8">
        <f>Taxes!P13/1000</f>
        <v>3874665.48</v>
      </c>
      <c r="Q13" s="8">
        <f>Taxes!Q13/1000</f>
        <v>2738480.637</v>
      </c>
      <c r="R13" s="8">
        <f>Taxes!R13/1000</f>
        <v>2403987.967</v>
      </c>
      <c r="S13" s="8">
        <f>Taxes!S13/1000</f>
        <v>1840392.438</v>
      </c>
      <c r="T13" s="8">
        <f>Taxes!T13/1000</f>
        <v>1533806.668</v>
      </c>
      <c r="U13" s="8">
        <f>Taxes!U13/1000</f>
        <v>1621437.799</v>
      </c>
      <c r="V13" s="8">
        <f>Taxes!V13/1000</f>
        <v>1977712.725</v>
      </c>
      <c r="W13" s="8">
        <f>Taxes!W13/1000</f>
        <v>2008777.678</v>
      </c>
      <c r="X13" s="8">
        <f>Taxes!X13/1000</f>
        <v>1752268.693</v>
      </c>
      <c r="Y13" s="8">
        <f>Taxes!Y13/1000</f>
        <v>1827403.429</v>
      </c>
      <c r="Z13" s="8">
        <f>Taxes!Z13/1000</f>
        <v>1858608.755</v>
      </c>
      <c r="AA13" s="8">
        <f>Taxes!AA13/1000</f>
        <v>1518633.812</v>
      </c>
      <c r="AB13" s="8">
        <f>Taxes!AB13/1000</f>
        <v>1363778.327</v>
      </c>
      <c r="AC13" s="8">
        <f>Taxes!AC13/1000</f>
        <v>1386319.494</v>
      </c>
      <c r="AD13" s="8">
        <f>Taxes!AD13/1000</f>
        <v>1220676.793</v>
      </c>
      <c r="AE13" s="8">
        <f>Taxes!AE13/1000</f>
        <v>1173782.306</v>
      </c>
      <c r="AF13" s="8">
        <f>Taxes!AF13/1000</f>
        <v>1125372.671</v>
      </c>
      <c r="AG13" s="8">
        <f>Taxes!AG13/1000</f>
        <v>1122943.444</v>
      </c>
      <c r="AH13" s="8">
        <f>Taxes!AH13/1000</f>
        <v>1262672.228</v>
      </c>
      <c r="AI13" s="8">
        <f>Taxes!AI13/1000</f>
        <v>1256200.401</v>
      </c>
      <c r="AJ13" s="8">
        <f>Taxes!AJ13/1000</f>
        <v>1168961.84</v>
      </c>
      <c r="AK13" s="8">
        <f>Taxes!AK13/1000</f>
        <v>984988.23</v>
      </c>
      <c r="AL13" s="8">
        <f>Taxes!AL13/1000</f>
        <v>957341.748</v>
      </c>
      <c r="AM13" s="8">
        <f>Taxes!AM13/1000</f>
        <v>851489.807</v>
      </c>
      <c r="AN13" s="8">
        <f>Taxes!AN13/1000</f>
        <v>767192.865</v>
      </c>
      <c r="AO13" s="8">
        <f>Taxes!AO13/1000</f>
        <v>698357.206</v>
      </c>
      <c r="AP13" s="8">
        <f>Taxes!AP13/1000</f>
        <v>637347.744</v>
      </c>
      <c r="AQ13" s="8">
        <f>Taxes!AQ13/1000</f>
        <v>532872.36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s="4" customFormat="1" ht="12">
      <c r="A14" s="4" t="s">
        <v>4</v>
      </c>
      <c r="B14" s="8">
        <f>Taxes!B14/1000</f>
        <v>413269.422</v>
      </c>
      <c r="C14" s="8">
        <f>Taxes!C14/1000</f>
        <v>82902.21</v>
      </c>
      <c r="D14" s="8">
        <f>Taxes!D14/1000</f>
        <v>-1282.663</v>
      </c>
      <c r="E14" s="8">
        <f>Taxes!E14/1000</f>
        <v>394858.132</v>
      </c>
      <c r="F14" s="8">
        <f>Taxes!F14/1000</f>
        <v>435658.184</v>
      </c>
      <c r="G14" s="8">
        <f>Taxes!G14/1000</f>
        <v>689535.134</v>
      </c>
      <c r="H14" s="8">
        <f>Taxes!H14/1000</f>
        <v>1658179.166</v>
      </c>
      <c r="I14" s="8">
        <f>Taxes!I14/1000</f>
        <v>1352349.337</v>
      </c>
      <c r="J14" s="8">
        <f>Taxes!J14/1000</f>
        <v>1467472.261</v>
      </c>
      <c r="K14" s="8">
        <f>Taxes!K14/1000</f>
        <v>1421401.218</v>
      </c>
      <c r="L14" s="8">
        <f>Taxes!L14/1000</f>
        <v>1519449.638</v>
      </c>
      <c r="M14" s="8">
        <f>Taxes!M14/1000</f>
        <v>1145164.756</v>
      </c>
      <c r="N14" s="8">
        <f>Taxes!N14/1000</f>
        <v>1398491.249</v>
      </c>
      <c r="O14" s="8">
        <f>Taxes!O14/1000</f>
        <v>690830.347</v>
      </c>
      <c r="P14" s="8">
        <f>Taxes!P14/1000</f>
        <v>1387976.925</v>
      </c>
      <c r="Q14" s="8">
        <f>Taxes!Q14/1000</f>
        <v>925028.663</v>
      </c>
      <c r="R14" s="8">
        <f>Taxes!R14/1000</f>
        <v>651479.769</v>
      </c>
      <c r="S14" s="8">
        <f>Taxes!S14/1000</f>
        <v>502305.799</v>
      </c>
      <c r="T14" s="8">
        <f>Taxes!T14/1000</f>
        <v>324173.217</v>
      </c>
      <c r="U14" s="8">
        <f>Taxes!U14/1000</f>
        <v>366919.875</v>
      </c>
      <c r="V14" s="8">
        <f>Taxes!V14/1000</f>
        <v>469126.133</v>
      </c>
      <c r="W14" s="8">
        <f>Taxes!W14/1000</f>
        <v>434121.29</v>
      </c>
      <c r="X14" s="8">
        <f>Taxes!X14/1000</f>
        <v>499411.895</v>
      </c>
      <c r="Y14" s="8">
        <f>Taxes!Y14/1000</f>
        <v>577701.577</v>
      </c>
      <c r="Z14" s="8">
        <f>Taxes!Z14/1000</f>
        <v>459606.381</v>
      </c>
      <c r="AA14" s="8">
        <f>Taxes!AA14/1000</f>
        <v>503721.847</v>
      </c>
      <c r="AB14" s="8">
        <f>Taxes!AB14/1000</f>
        <v>394829.608</v>
      </c>
      <c r="AC14" s="8">
        <f>Taxes!AC14/1000</f>
        <v>683195.939</v>
      </c>
      <c r="AD14" s="8">
        <f>Taxes!AD14/1000</f>
        <v>435332.297</v>
      </c>
      <c r="AE14" s="8">
        <f>Taxes!AE14/1000</f>
        <v>401438.73</v>
      </c>
      <c r="AF14" s="8">
        <f>Taxes!AF14/1000</f>
        <v>256290.154</v>
      </c>
      <c r="AG14" s="8">
        <f>Taxes!AG14/1000</f>
        <v>195718.517</v>
      </c>
      <c r="AH14" s="8">
        <f>Taxes!AH14/1000</f>
        <v>285399.32</v>
      </c>
      <c r="AI14" s="8">
        <f>Taxes!AI14/1000</f>
        <v>332983.939</v>
      </c>
      <c r="AJ14" s="8">
        <f>Taxes!AJ14/1000</f>
        <v>307378.758</v>
      </c>
      <c r="AK14" s="8">
        <f>Taxes!AK14/1000</f>
        <v>206913.252</v>
      </c>
      <c r="AL14" s="8">
        <f>Taxes!AL14/1000</f>
        <v>252350.916</v>
      </c>
      <c r="AM14" s="8">
        <f>Taxes!AM14/1000</f>
        <v>172088.941</v>
      </c>
      <c r="AN14" s="8">
        <f>Taxes!AN14/1000</f>
        <v>106574.386</v>
      </c>
      <c r="AO14" s="8">
        <f>Taxes!AO14/1000</f>
        <v>204914.82</v>
      </c>
      <c r="AP14" s="8">
        <f>Taxes!AP14/1000</f>
        <v>244450.768</v>
      </c>
      <c r="AQ14" s="8">
        <f>Taxes!AQ14/1000</f>
        <v>190221.506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4" customFormat="1" ht="12">
      <c r="A15" s="4" t="s">
        <v>5</v>
      </c>
      <c r="B15" s="8">
        <f>Taxes!B15/1000</f>
        <v>2183399.354</v>
      </c>
      <c r="C15" s="8">
        <f>Taxes!C15/1000</f>
        <v>2053212.342</v>
      </c>
      <c r="D15" s="8">
        <f>Taxes!D15/1000</f>
        <v>2123979.693</v>
      </c>
      <c r="E15" s="8">
        <f>Taxes!E15/1000</f>
        <v>2269383.55</v>
      </c>
      <c r="F15" s="8">
        <f>Taxes!F15/1000</f>
        <v>2079048.044</v>
      </c>
      <c r="G15" s="8">
        <f>Taxes!G15/1000</f>
        <v>2111643.297</v>
      </c>
      <c r="H15" s="8">
        <f>Taxes!H15/1000</f>
        <v>2064595.528</v>
      </c>
      <c r="I15" s="8">
        <f>Taxes!I15/1000</f>
        <v>1954137.624</v>
      </c>
      <c r="J15" s="8">
        <f>Taxes!J15/1000</f>
        <v>1894020.944</v>
      </c>
      <c r="K15" s="8">
        <f>Taxes!K15/1000</f>
        <v>1688318.382</v>
      </c>
      <c r="L15" s="8">
        <f>Taxes!L15/1000</f>
        <v>1733426.322</v>
      </c>
      <c r="M15" s="8">
        <f>Taxes!M15/1000</f>
        <v>1591918.98</v>
      </c>
      <c r="N15" s="8">
        <f>Taxes!N15/1000</f>
        <v>1825642.267</v>
      </c>
      <c r="O15" s="8">
        <f>Taxes!O15/1000</f>
        <v>1891657.444</v>
      </c>
      <c r="P15" s="8">
        <f>Taxes!P15/1000</f>
        <v>1731579.192</v>
      </c>
      <c r="Q15" s="8">
        <f>Taxes!Q15/1000</f>
        <v>1366344.755</v>
      </c>
      <c r="R15" s="8">
        <f>Taxes!R15/1000</f>
        <v>1155678.12</v>
      </c>
      <c r="S15" s="8">
        <f>Taxes!S15/1000</f>
        <v>975704.675</v>
      </c>
      <c r="T15" s="8">
        <f>Taxes!T15/1000</f>
        <v>888126.057</v>
      </c>
      <c r="U15" s="8">
        <f>Taxes!U15/1000</f>
        <v>829117.805</v>
      </c>
      <c r="V15" s="8">
        <f>Taxes!V15/1000</f>
        <v>859805.189</v>
      </c>
      <c r="W15" s="8">
        <f>Taxes!W15/1000</f>
        <v>832768.579</v>
      </c>
      <c r="X15" s="8">
        <f>Taxes!X15/1000</f>
        <v>687470.044</v>
      </c>
      <c r="Y15" s="8">
        <f>Taxes!Y15/1000</f>
        <v>696287.667</v>
      </c>
      <c r="Z15" s="8">
        <f>Taxes!Z15/1000</f>
        <v>606801.826</v>
      </c>
      <c r="AA15" s="8">
        <f>Taxes!AA15/1000</f>
        <v>516925.805</v>
      </c>
      <c r="AB15" s="8">
        <f>Taxes!AB15/1000</f>
        <v>411507.815</v>
      </c>
      <c r="AC15" s="8">
        <f>Taxes!AC15/1000</f>
        <v>407635.356</v>
      </c>
      <c r="AD15" s="8">
        <f>Taxes!AD15/1000</f>
        <v>424971.128</v>
      </c>
      <c r="AE15" s="8">
        <f>Taxes!AE15/1000</f>
        <v>365917.756</v>
      </c>
      <c r="AF15" s="8">
        <f>Taxes!AF15/1000</f>
        <v>370318.321</v>
      </c>
      <c r="AG15" s="8">
        <f>Taxes!AG15/1000</f>
        <v>356500.238</v>
      </c>
      <c r="AH15" s="8">
        <f>Taxes!AH15/1000</f>
        <v>355803.261</v>
      </c>
      <c r="AI15" s="8">
        <f>Taxes!AI15/1000</f>
        <v>315341.026</v>
      </c>
      <c r="AJ15" s="8">
        <f>Taxes!AJ15/1000</f>
        <v>301864.664</v>
      </c>
      <c r="AK15" s="8">
        <f>Taxes!AK15/1000</f>
        <v>245111.052</v>
      </c>
      <c r="AL15" s="8">
        <f>Taxes!AL15/1000</f>
        <v>204188.386</v>
      </c>
      <c r="AM15" s="8">
        <f>Taxes!AM15/1000</f>
        <v>169311.705</v>
      </c>
      <c r="AN15" s="8">
        <f>Taxes!AN15/1000</f>
        <v>145010.432</v>
      </c>
      <c r="AO15" s="8">
        <f>Taxes!AO15/1000</f>
        <v>123344.627</v>
      </c>
      <c r="AP15" s="8">
        <f>Taxes!AP15/1000</f>
        <v>124340.057</v>
      </c>
      <c r="AQ15" s="8">
        <f>Taxes!AQ15/1000</f>
        <v>97673.358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s="4" customFormat="1" ht="12">
      <c r="A16" s="4" t="s">
        <v>6</v>
      </c>
      <c r="B16" s="8">
        <f>Taxes!B16/1000</f>
        <v>896467.929</v>
      </c>
      <c r="C16" s="8">
        <f>Taxes!C16/1000</f>
        <v>974514.057</v>
      </c>
      <c r="D16" s="8">
        <f>Taxes!D16/1000</f>
        <v>1096555.782</v>
      </c>
      <c r="E16" s="8">
        <f>Taxes!E16/1000</f>
        <v>1049474.374</v>
      </c>
      <c r="F16" s="8">
        <f>Taxes!F16/1000</f>
        <v>1117760.111</v>
      </c>
      <c r="G16" s="8">
        <f>Taxes!G16/1000</f>
        <v>1233735.925</v>
      </c>
      <c r="H16" s="8">
        <f>Taxes!H16/1000</f>
        <v>1154626.971</v>
      </c>
      <c r="I16" s="8">
        <f>Taxes!I16/1000</f>
        <v>960851.927</v>
      </c>
      <c r="J16" s="8">
        <f>Taxes!J16/1000</f>
        <v>742085.885</v>
      </c>
      <c r="K16" s="8">
        <f>Taxes!K16/1000</f>
        <v>536737.103</v>
      </c>
      <c r="L16" s="8">
        <f>Taxes!L16/1000</f>
        <v>434418.283</v>
      </c>
      <c r="M16" s="8">
        <f>Taxes!M16/1000</f>
        <v>366389.968</v>
      </c>
      <c r="N16" s="8">
        <f>Taxes!N16/1000</f>
        <v>515131.175</v>
      </c>
      <c r="O16" s="8">
        <f>Taxes!O16/1000</f>
        <v>1137845.143</v>
      </c>
      <c r="P16" s="8">
        <f>Taxes!P16/1000</f>
        <v>1569640.288</v>
      </c>
      <c r="Q16" s="8">
        <f>Taxes!Q16/1000</f>
        <v>1352584.783</v>
      </c>
      <c r="R16" s="8">
        <f>Taxes!R16/1000</f>
        <v>1250014.905</v>
      </c>
      <c r="S16" s="8">
        <f>Taxes!S16/1000</f>
        <v>817243.371</v>
      </c>
      <c r="T16" s="8">
        <f>Taxes!T16/1000</f>
        <v>526292.72</v>
      </c>
      <c r="U16" s="8">
        <f>Taxes!U16/1000</f>
        <v>476941.364</v>
      </c>
      <c r="V16" s="8">
        <f>Taxes!V16/1000</f>
        <v>406699.428</v>
      </c>
      <c r="W16" s="8">
        <f>Taxes!W16/1000</f>
        <v>403372.906</v>
      </c>
      <c r="X16" s="8">
        <f>Taxes!X16/1000</f>
        <v>408003.918</v>
      </c>
      <c r="Y16" s="8">
        <f>Taxes!Y16/1000</f>
        <v>231990.768</v>
      </c>
      <c r="Z16" s="8">
        <f>Taxes!Z16/1000</f>
        <v>185188.515</v>
      </c>
      <c r="AA16" s="8">
        <f>Taxes!AA16/1000</f>
        <v>147185.7</v>
      </c>
      <c r="AB16" s="8">
        <f>Taxes!AB16/1000</f>
        <v>169579.079</v>
      </c>
      <c r="AC16" s="8">
        <f>Taxes!AC16/1000</f>
        <v>133668.091</v>
      </c>
      <c r="AD16" s="8">
        <f>Taxes!AD16/1000</f>
        <v>117773.155</v>
      </c>
      <c r="AE16" s="8">
        <f>Taxes!AE16/1000</f>
        <v>120470.363</v>
      </c>
      <c r="AF16" s="8">
        <f>Taxes!AF16/1000</f>
        <v>136609.832</v>
      </c>
      <c r="AG16" s="8">
        <f>Taxes!AG16/1000</f>
        <v>154443.551</v>
      </c>
      <c r="AH16" s="8">
        <f>Taxes!AH16/1000</f>
        <v>213447.988</v>
      </c>
      <c r="AI16" s="8">
        <f>Taxes!AI16/1000</f>
        <v>201222.786</v>
      </c>
      <c r="AJ16" s="8">
        <f>Taxes!AJ16/1000</f>
        <v>252499.899</v>
      </c>
      <c r="AK16" s="8">
        <f>Taxes!AK16/1000</f>
        <v>179267.001</v>
      </c>
      <c r="AL16" s="8">
        <f>Taxes!AL16/1000</f>
        <v>132184.36</v>
      </c>
      <c r="AM16" s="8">
        <f>Taxes!AM16/1000</f>
        <v>110267.694</v>
      </c>
      <c r="AN16" s="8">
        <f>Taxes!AN16/1000</f>
        <v>58035.737</v>
      </c>
      <c r="AO16" s="8">
        <f>Taxes!AO16/1000</f>
        <v>70893.413</v>
      </c>
      <c r="AP16" s="8">
        <f>Taxes!AP16/1000</f>
        <v>38221.726</v>
      </c>
      <c r="AQ16" s="8">
        <f>Taxes!AQ16/1000</f>
        <v>33270.587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s="4" customFormat="1" ht="12">
      <c r="A17" s="4" t="s">
        <v>7</v>
      </c>
      <c r="B17" s="8">
        <f>Taxes!B17/1000</f>
        <v>941340.784</v>
      </c>
      <c r="C17" s="8">
        <f>Taxes!C17/1000</f>
        <v>942888.523</v>
      </c>
      <c r="D17" s="8">
        <f>Taxes!D17/1000</f>
        <v>995346.237</v>
      </c>
      <c r="E17" s="8">
        <f>Taxes!E17/1000</f>
        <v>919094.182</v>
      </c>
      <c r="F17" s="8">
        <f>Taxes!F17/1000</f>
        <v>921373.697</v>
      </c>
      <c r="G17" s="8">
        <f>Taxes!G17/1000</f>
        <v>836815.818</v>
      </c>
      <c r="H17" s="8">
        <f>Taxes!H17/1000</f>
        <v>787035.441</v>
      </c>
      <c r="I17" s="8">
        <f>Taxes!I17/1000</f>
        <v>771185.687</v>
      </c>
      <c r="J17" s="8">
        <f>Taxes!J17/1000</f>
        <v>721213.297</v>
      </c>
      <c r="K17" s="8">
        <f>Taxes!K17/1000</f>
        <v>673326.116</v>
      </c>
      <c r="L17" s="8">
        <f>Taxes!L17/1000</f>
        <v>630670.053</v>
      </c>
      <c r="M17" s="8">
        <f>Taxes!M17/1000</f>
        <v>618177.484</v>
      </c>
      <c r="N17" s="8">
        <f>Taxes!N17/1000</f>
        <v>603218.06</v>
      </c>
      <c r="O17" s="8">
        <f>Taxes!O17/1000</f>
        <v>569967.411</v>
      </c>
      <c r="P17" s="8">
        <f>Taxes!P17/1000</f>
        <v>542753.987</v>
      </c>
      <c r="Q17" s="8">
        <f>Taxes!Q17/1000</f>
        <v>499370.298</v>
      </c>
      <c r="R17" s="8">
        <f>Taxes!R17/1000</f>
        <v>476264.923</v>
      </c>
      <c r="S17" s="8">
        <f>Taxes!S17/1000</f>
        <v>468326.556</v>
      </c>
      <c r="T17" s="8">
        <f>Taxes!T17/1000</f>
        <v>428928.965</v>
      </c>
      <c r="U17" s="8">
        <f>Taxes!U17/1000</f>
        <v>403094.574</v>
      </c>
      <c r="V17" s="8">
        <f>Taxes!V17/1000</f>
        <v>399591.12</v>
      </c>
      <c r="W17" s="8">
        <f>Taxes!W17/1000</f>
        <v>376363.425</v>
      </c>
      <c r="X17" s="8">
        <f>Taxes!X17/1000</f>
        <v>365834.761</v>
      </c>
      <c r="Y17" s="8">
        <f>Taxes!Y17/1000</f>
        <v>403044.29</v>
      </c>
      <c r="Z17" s="8">
        <f>Taxes!Z17/1000</f>
        <v>447152.546</v>
      </c>
      <c r="AA17" s="8">
        <f>Taxes!AA17/1000</f>
        <v>575013.407</v>
      </c>
      <c r="AB17" s="8">
        <f>Taxes!AB17/1000</f>
        <v>698382.291</v>
      </c>
      <c r="AC17" s="8">
        <f>Taxes!AC17/1000</f>
        <v>703473.297</v>
      </c>
      <c r="AD17" s="8">
        <f>Taxes!AD17/1000</f>
        <v>703817.054</v>
      </c>
      <c r="AE17" s="8">
        <f>Taxes!AE17/1000</f>
        <v>707656.854</v>
      </c>
      <c r="AF17" s="8">
        <f>Taxes!AF17/1000</f>
        <v>717905.282</v>
      </c>
      <c r="AG17" s="8">
        <f>Taxes!AG17/1000</f>
        <v>684725.212</v>
      </c>
      <c r="AH17" s="8">
        <f>Taxes!AH17/1000</f>
        <v>650686.645</v>
      </c>
      <c r="AI17" s="8">
        <f>Taxes!AI17/1000</f>
        <v>584211.979</v>
      </c>
      <c r="AJ17" s="8">
        <f>Taxes!AJ17/1000</f>
        <v>524889.509</v>
      </c>
      <c r="AK17" s="8">
        <f>Taxes!AK17/1000</f>
        <v>476821.351</v>
      </c>
      <c r="AL17" s="8">
        <f>Taxes!AL17/1000</f>
        <v>434830.982</v>
      </c>
      <c r="AM17" s="8">
        <f>Taxes!AM17/1000</f>
        <v>388722.704</v>
      </c>
      <c r="AN17" s="8">
        <f>Taxes!AN17/1000</f>
        <v>334442.408</v>
      </c>
      <c r="AO17" s="8">
        <f>Taxes!AO17/1000</f>
        <v>281507.195</v>
      </c>
      <c r="AP17" s="8">
        <f>Taxes!AP17/1000</f>
        <v>241488.807</v>
      </c>
      <c r="AQ17" s="8">
        <f>Taxes!AQ17/1000</f>
        <v>218814.717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s="4" customFormat="1" ht="12">
      <c r="A18" s="4" t="s">
        <v>8</v>
      </c>
      <c r="B18" s="8">
        <f>Taxes!B18/1000</f>
        <v>1058480.218</v>
      </c>
      <c r="C18" s="8">
        <f>Taxes!C18/1000</f>
        <v>1140135.691</v>
      </c>
      <c r="D18" s="8">
        <f>Taxes!D18/1000</f>
        <v>1563387.866</v>
      </c>
      <c r="E18" s="8">
        <f>Taxes!E18/1000</f>
        <v>1426868.991</v>
      </c>
      <c r="F18" s="8">
        <f>Taxes!F18/1000</f>
        <v>1418683.372</v>
      </c>
      <c r="G18" s="8">
        <f>Taxes!G18/1000</f>
        <v>1788182.063</v>
      </c>
      <c r="H18" s="8">
        <f>Taxes!H18/1000</f>
        <v>1772193.49</v>
      </c>
      <c r="I18" s="8">
        <f>Taxes!I18/1000</f>
        <v>1530167.012</v>
      </c>
      <c r="J18" s="8">
        <f>Taxes!J18/1000</f>
        <v>1096431.375</v>
      </c>
      <c r="K18" s="8">
        <f>Taxes!K18/1000</f>
        <v>917652.538</v>
      </c>
      <c r="L18" s="8">
        <f>Taxes!L18/1000</f>
        <v>798976.883</v>
      </c>
      <c r="M18" s="8">
        <f>Taxes!M18/1000</f>
        <v>616156.839</v>
      </c>
      <c r="N18" s="8">
        <f>Taxes!N18/1000</f>
        <v>746522.113</v>
      </c>
      <c r="O18" s="8">
        <f>Taxes!O18/1000</f>
        <v>1416913.219</v>
      </c>
      <c r="P18" s="8">
        <f>Taxes!P18/1000</f>
        <v>1726232.218</v>
      </c>
      <c r="Q18" s="8">
        <f>Taxes!Q18/1000</f>
        <v>1305501.52</v>
      </c>
      <c r="R18" s="8">
        <f>Taxes!R18/1000</f>
        <v>1062326.39</v>
      </c>
      <c r="S18" s="8">
        <f>Taxes!S18/1000</f>
        <v>775553.934</v>
      </c>
      <c r="T18" s="8">
        <f>Taxes!T18/1000</f>
        <v>518699.708</v>
      </c>
      <c r="U18" s="8">
        <f>Taxes!U18/1000</f>
        <v>428994.884</v>
      </c>
      <c r="V18" s="8">
        <f>Taxes!V18/1000</f>
        <v>479707.796</v>
      </c>
      <c r="W18" s="8">
        <f>Taxes!W18/1000</f>
        <v>486835.321</v>
      </c>
      <c r="X18" s="8">
        <f>Taxes!X18/1000</f>
        <v>427918.205</v>
      </c>
      <c r="Y18" s="8">
        <f>Taxes!Y18/1000</f>
        <v>290689.023</v>
      </c>
      <c r="Z18" s="8">
        <f>Taxes!Z18/1000</f>
        <v>219612.156</v>
      </c>
      <c r="AA18" s="8">
        <f>Taxes!AA18/1000</f>
        <v>180055.377</v>
      </c>
      <c r="AB18" s="8">
        <f>Taxes!AB18/1000</f>
        <v>172656.011</v>
      </c>
      <c r="AC18" s="8">
        <f>Taxes!AC18/1000</f>
        <v>154032.898</v>
      </c>
      <c r="AD18" s="8">
        <f>Taxes!AD18/1000</f>
        <v>141622.935</v>
      </c>
      <c r="AE18" s="8">
        <f>Taxes!AE18/1000</f>
        <v>130659.12</v>
      </c>
      <c r="AF18" s="8">
        <f>Taxes!AF18/1000</f>
        <v>147156.558</v>
      </c>
      <c r="AG18" s="8">
        <f>Taxes!AG18/1000</f>
        <v>215213.31</v>
      </c>
      <c r="AH18" s="8">
        <f>Taxes!AH18/1000</f>
        <v>206896.262</v>
      </c>
      <c r="AI18" s="8">
        <f>Taxes!AI18/1000</f>
        <v>215653.684</v>
      </c>
      <c r="AJ18" s="8">
        <f>Taxes!AJ18/1000</f>
        <v>245339.898</v>
      </c>
      <c r="AK18" s="8">
        <f>Taxes!AK18/1000</f>
        <v>151053.789</v>
      </c>
      <c r="AL18" s="8">
        <f>Taxes!AL18/1000</f>
        <v>146955.308</v>
      </c>
      <c r="AM18" s="8">
        <f>Taxes!AM18/1000</f>
        <v>106809.812</v>
      </c>
      <c r="AN18" s="8">
        <f>Taxes!AN18/1000</f>
        <v>69584.143</v>
      </c>
      <c r="AO18" s="8">
        <f>Taxes!AO18/1000</f>
        <v>59904.19</v>
      </c>
      <c r="AP18" s="8">
        <f>Taxes!AP18/1000</f>
        <v>41935.087</v>
      </c>
      <c r="AQ18" s="8">
        <f>Taxes!AQ18/1000</f>
        <v>36484.219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167" s="4" customFormat="1" ht="12">
      <c r="A19" s="4" t="s">
        <v>9</v>
      </c>
      <c r="B19" s="8">
        <f>Taxes!B19/1000</f>
        <v>1401656.227</v>
      </c>
      <c r="C19" s="8">
        <f>Taxes!C19/1000</f>
        <v>1748876.949</v>
      </c>
      <c r="D19" s="8">
        <f>Taxes!D19/1000</f>
        <v>1707289.103</v>
      </c>
      <c r="E19" s="8">
        <f>Taxes!E19/1000</f>
        <v>1662946.727</v>
      </c>
      <c r="F19" s="8">
        <f>Taxes!F19/1000</f>
        <v>1673169.252</v>
      </c>
      <c r="G19" s="8">
        <f>Taxes!G19/1000</f>
        <v>1589396.358</v>
      </c>
      <c r="H19" s="8">
        <f>Taxes!H19/1000</f>
        <v>1600221.424</v>
      </c>
      <c r="I19" s="8">
        <f>Taxes!I19/1000</f>
        <v>1554942.142</v>
      </c>
      <c r="J19" s="8">
        <f>Taxes!J19/1000</f>
        <v>1517821.773</v>
      </c>
      <c r="K19" s="8">
        <f>Taxes!K19/1000</f>
        <v>1487386.386</v>
      </c>
      <c r="L19" s="8">
        <f>Taxes!L19/1000</f>
        <v>1471404.522</v>
      </c>
      <c r="M19" s="8">
        <f>Taxes!M19/1000</f>
        <v>1383130.134</v>
      </c>
      <c r="N19" s="8">
        <f>Taxes!N19/1000</f>
        <v>1356459.513</v>
      </c>
      <c r="O19" s="8">
        <f>Taxes!O19/1000</f>
        <v>1324318.36</v>
      </c>
      <c r="P19" s="8">
        <f>Taxes!P19/1000</f>
        <v>1278493.008</v>
      </c>
      <c r="Q19" s="8">
        <f>Taxes!Q19/1000</f>
        <v>1272346.073</v>
      </c>
      <c r="R19" s="8">
        <f>Taxes!R19/1000</f>
        <v>1218492.592</v>
      </c>
      <c r="S19" s="8">
        <f>Taxes!S19/1000</f>
        <v>1127033.204</v>
      </c>
      <c r="T19" s="8">
        <f>Taxes!T19/1000</f>
        <v>1013901.709</v>
      </c>
      <c r="U19" s="8">
        <f>Taxes!U19/1000</f>
        <v>880437.866</v>
      </c>
      <c r="V19" s="8">
        <f>Taxes!V19/1000</f>
        <v>903098.763</v>
      </c>
      <c r="W19" s="8">
        <f>Taxes!W19/1000</f>
        <v>946897.472</v>
      </c>
      <c r="X19" s="8">
        <f>Taxes!X19/1000</f>
        <v>892938.651</v>
      </c>
      <c r="Y19" s="8">
        <f>Taxes!Y19/1000</f>
        <v>906006.113</v>
      </c>
      <c r="Z19" s="8">
        <f>Taxes!Z19/1000</f>
        <v>885705.784</v>
      </c>
      <c r="AA19" s="8">
        <f>Taxes!AA19/1000</f>
        <v>910435.333</v>
      </c>
      <c r="AB19" s="8">
        <f>Taxes!AB19/1000</f>
        <v>778468.234</v>
      </c>
      <c r="AC19" s="8">
        <f>Taxes!AC19/1000</f>
        <v>813643.88</v>
      </c>
      <c r="AD19" s="8">
        <f>Taxes!AD19/1000</f>
        <v>814074.259</v>
      </c>
      <c r="AE19" s="8">
        <f>Taxes!AE19/1000</f>
        <v>820406.117</v>
      </c>
      <c r="AF19" s="8">
        <f>Taxes!AF19/1000</f>
        <v>700089.98</v>
      </c>
      <c r="AG19" s="8">
        <f>Taxes!AG19/1000</f>
        <v>773905.359</v>
      </c>
      <c r="AH19" s="8">
        <f>Taxes!AH19/1000</f>
        <v>660091.813</v>
      </c>
      <c r="AI19" s="8">
        <f>Taxes!AI19/1000</f>
        <v>671763.879</v>
      </c>
      <c r="AJ19" s="8">
        <f>Taxes!AJ19/1000</f>
        <v>693214.635</v>
      </c>
      <c r="AK19" s="8">
        <f>Taxes!AK19/1000</f>
        <v>626414.874</v>
      </c>
      <c r="AL19" s="8">
        <f>Taxes!AL19/1000</f>
        <v>616086.22</v>
      </c>
      <c r="AM19" s="8">
        <f>Taxes!AM19/1000</f>
        <v>540695.459</v>
      </c>
      <c r="AN19" s="8">
        <f>Taxes!AN19/1000</f>
        <v>592341.295</v>
      </c>
      <c r="AO19" s="8">
        <f>Taxes!AO19/1000</f>
        <v>590667.296</v>
      </c>
      <c r="AP19" s="8">
        <f>Taxes!AP19/1000</f>
        <v>693571.753</v>
      </c>
      <c r="AQ19" s="8">
        <f>Taxes!AQ19/1000</f>
        <v>632364.786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s="11" customFormat="1" ht="12">
      <c r="A20" s="11" t="s">
        <v>10</v>
      </c>
      <c r="B20" s="8">
        <f>Taxes!B20/1000</f>
        <v>65533867.577</v>
      </c>
      <c r="C20" s="8">
        <f>Taxes!C20/1000</f>
        <v>63089671.878</v>
      </c>
      <c r="D20" s="8">
        <f>Taxes!D20/1000</f>
        <v>61493500.402</v>
      </c>
      <c r="E20" s="8">
        <f>Taxes!E20/1000</f>
        <v>59103947.447</v>
      </c>
      <c r="F20" s="8">
        <f>Taxes!F20/1000</f>
        <v>54662405.259</v>
      </c>
      <c r="G20" s="8">
        <f>Taxes!G20/1000</f>
        <v>53620648.929</v>
      </c>
      <c r="H20" s="8">
        <f>Taxes!H20/1000</f>
        <v>51941340.82</v>
      </c>
      <c r="I20" s="8">
        <f>Taxes!I20/1000</f>
        <v>48375410.993</v>
      </c>
      <c r="J20" s="8">
        <f>Taxes!J20/1000</f>
        <v>45721783.424</v>
      </c>
      <c r="K20" s="8">
        <f>Taxes!K20/1000</f>
        <v>42111386.757</v>
      </c>
      <c r="L20" s="8">
        <f>Taxes!L20/1000</f>
        <v>40349804.963</v>
      </c>
      <c r="M20" s="8">
        <f>Taxes!M20/1000</f>
        <v>37200972.405</v>
      </c>
      <c r="N20" s="8">
        <f>Taxes!N20/1000</f>
        <v>35872574.713</v>
      </c>
      <c r="O20" s="8">
        <f>Taxes!O20/1000</f>
        <v>38600529.741</v>
      </c>
      <c r="P20" s="8">
        <f>Taxes!P20/1000</f>
        <v>37841862.169</v>
      </c>
      <c r="Q20" s="8">
        <f>Taxes!Q20/1000</f>
        <v>34211187.302</v>
      </c>
      <c r="R20" s="8">
        <f>Taxes!R20/1000</f>
        <v>30865636.217</v>
      </c>
      <c r="S20" s="8">
        <f>Taxes!S20/1000</f>
        <v>28143954.164</v>
      </c>
      <c r="T20" s="8">
        <f>Taxes!T20/1000</f>
        <v>23340478.893</v>
      </c>
      <c r="U20" s="8">
        <f>Taxes!U20/1000</f>
        <v>21696229.705</v>
      </c>
      <c r="V20" s="8">
        <f>Taxes!V20/1000</f>
        <v>23177134.021</v>
      </c>
      <c r="W20" s="8">
        <f>Taxes!W20/1000</f>
        <v>22229305.887</v>
      </c>
      <c r="X20" s="8">
        <f>Taxes!X20/1000</f>
        <v>21258255.807</v>
      </c>
      <c r="Y20" s="8">
        <f>Taxes!Y20/1000</f>
        <v>20378520.489</v>
      </c>
      <c r="Z20" s="8">
        <f>Taxes!Z20/1000</f>
        <v>19267627.956</v>
      </c>
      <c r="AA20" s="8">
        <f>Taxes!AA20/1000</f>
        <v>18114092.926</v>
      </c>
      <c r="AB20" s="8">
        <f>Taxes!AB20/1000</f>
        <v>17685240.084</v>
      </c>
      <c r="AC20" s="8">
        <f>Taxes!AC20/1000</f>
        <v>18114578.262</v>
      </c>
      <c r="AD20" s="8">
        <f>Taxes!AD20/1000</f>
        <v>17620856.955</v>
      </c>
      <c r="AE20" s="8">
        <f>Taxes!AE20/1000</f>
        <v>17048943.997</v>
      </c>
      <c r="AF20" s="8">
        <f>Taxes!AF20/1000</f>
        <v>15856640.792</v>
      </c>
      <c r="AG20" s="8">
        <f>Taxes!AG20/1000</f>
        <v>15014820.756</v>
      </c>
      <c r="AH20" s="8">
        <f>Taxes!AH20/1000</f>
        <v>14353026.949</v>
      </c>
      <c r="AI20" s="8">
        <f>Taxes!AI20/1000</f>
        <v>13271161.572</v>
      </c>
      <c r="AJ20" s="8">
        <f>Taxes!AJ20/1000</f>
        <v>12677256.743</v>
      </c>
      <c r="AK20" s="8">
        <f>Taxes!AK20/1000</f>
        <v>11194582.129</v>
      </c>
      <c r="AL20" s="8">
        <f>Taxes!AL20/1000</f>
        <v>10538139.764</v>
      </c>
      <c r="AM20" s="8">
        <f>Taxes!AM20/1000</f>
        <v>9529519.524</v>
      </c>
      <c r="AN20" s="8">
        <f>Taxes!AN20/1000</f>
        <v>8706447.516</v>
      </c>
      <c r="AO20" s="8">
        <f>Taxes!AO20/1000</f>
        <v>8206672.842</v>
      </c>
      <c r="AP20" s="8">
        <f>Taxes!AP20/1000</f>
        <v>7649311.674</v>
      </c>
      <c r="AQ20" s="8">
        <f>Taxes!AQ20/1000</f>
        <v>6959452.005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5:164" s="4" customFormat="1" ht="12"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2:164" s="4" customFormat="1" ht="12">
      <c r="B22" s="8"/>
      <c r="C22" s="8"/>
      <c r="D22" s="8"/>
      <c r="E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2:5" s="15" customFormat="1" ht="12.75">
      <c r="B23" s="16"/>
      <c r="C23" s="16"/>
      <c r="D23" s="16"/>
      <c r="E23" s="16"/>
    </row>
    <row r="24" spans="2:5" s="15" customFormat="1" ht="12.75">
      <c r="B24" s="20"/>
      <c r="C24" s="20"/>
      <c r="D24" s="20"/>
      <c r="E24" s="20"/>
    </row>
    <row r="25" spans="15:56" s="15" customFormat="1" ht="12.75"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2:40" ht="12.75">
      <c r="B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Independent Budget Office</dc:creator>
  <cp:keywords/>
  <dc:description/>
  <cp:lastModifiedBy>publication</cp:lastModifiedBy>
  <cp:lastPrinted>2014-11-13T13:54:18Z</cp:lastPrinted>
  <dcterms:created xsi:type="dcterms:W3CDTF">2001-10-23T12:39:40Z</dcterms:created>
  <dcterms:modified xsi:type="dcterms:W3CDTF">2022-03-25T14:39:11Z</dcterms:modified>
  <cp:category/>
  <cp:version/>
  <cp:contentType/>
  <cp:contentStatus/>
</cp:coreProperties>
</file>